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 firstSheet="1" activeTab="1"/>
  </bookViews>
  <sheets>
    <sheet name="1.sz.melléklet" sheetId="1" state="hidden" r:id="rId1"/>
    <sheet name="melléklet" sheetId="8" r:id="rId2"/>
  </sheets>
  <definedNames>
    <definedName name="_xlnm.Print_Titles" localSheetId="0">'1.sz.melléklet'!$1:$6</definedName>
  </definedNames>
  <calcPr calcId="152511"/>
</workbook>
</file>

<file path=xl/calcChain.xml><?xml version="1.0" encoding="utf-8"?>
<calcChain xmlns="http://schemas.openxmlformats.org/spreadsheetml/2006/main">
  <c r="AU28" i="8" l="1"/>
  <c r="AU14" i="8"/>
  <c r="AU15" i="8"/>
  <c r="AU16" i="8"/>
  <c r="AU18" i="8"/>
  <c r="AU19" i="8"/>
  <c r="AU20" i="8"/>
  <c r="AU21" i="8"/>
  <c r="AU22" i="8"/>
  <c r="AU23" i="8"/>
  <c r="AU24" i="8"/>
  <c r="AU25" i="8"/>
  <c r="AU27" i="8"/>
  <c r="AU13" i="8"/>
  <c r="AI26" i="8"/>
  <c r="AI17" i="8"/>
  <c r="M17" i="8"/>
  <c r="AU17" i="8" s="1"/>
  <c r="M29" i="8" l="1"/>
  <c r="AI29" i="8"/>
  <c r="AU26" i="8"/>
  <c r="AS14" i="8"/>
  <c r="AS15" i="8"/>
  <c r="AS16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13" i="8"/>
  <c r="AG29" i="8"/>
  <c r="AU29" i="8" l="1"/>
  <c r="K29" i="8"/>
  <c r="AS29" i="8" s="1"/>
  <c r="AQ14" i="8" l="1"/>
  <c r="AQ15" i="8"/>
  <c r="AQ16" i="8"/>
  <c r="AQ18" i="8"/>
  <c r="AQ19" i="8"/>
  <c r="AQ20" i="8"/>
  <c r="AQ21" i="8"/>
  <c r="AQ22" i="8"/>
  <c r="AQ23" i="8"/>
  <c r="AQ24" i="8"/>
  <c r="AQ25" i="8"/>
  <c r="AQ26" i="8"/>
  <c r="AQ27" i="8"/>
  <c r="AQ28" i="8"/>
  <c r="AQ13" i="8"/>
  <c r="AE29" i="8"/>
  <c r="AE26" i="8"/>
  <c r="AE17" i="8"/>
  <c r="I17" i="8"/>
  <c r="AQ17" i="8" s="1"/>
  <c r="I29" i="8" l="1"/>
  <c r="AQ29" i="8" s="1"/>
  <c r="AO14" i="8"/>
  <c r="AO15" i="8"/>
  <c r="AO16" i="8"/>
  <c r="AO18" i="8"/>
  <c r="AO19" i="8"/>
  <c r="AO20" i="8"/>
  <c r="AO21" i="8"/>
  <c r="AO22" i="8"/>
  <c r="AO23" i="8"/>
  <c r="AO24" i="8"/>
  <c r="AO25" i="8"/>
  <c r="AO27" i="8"/>
  <c r="AO28" i="8"/>
  <c r="AO13" i="8"/>
  <c r="AC26" i="8"/>
  <c r="AO26" i="8" s="1"/>
  <c r="AC17" i="8"/>
  <c r="AC29" i="8" s="1"/>
  <c r="AO29" i="8" s="1"/>
  <c r="O17" i="8"/>
  <c r="S14" i="8"/>
  <c r="U14" i="8" s="1"/>
  <c r="W14" i="8" s="1"/>
  <c r="Y14" i="8" s="1"/>
  <c r="S15" i="8"/>
  <c r="U15" i="8" s="1"/>
  <c r="W15" i="8" s="1"/>
  <c r="Y15" i="8" s="1"/>
  <c r="S16" i="8"/>
  <c r="U16" i="8" s="1"/>
  <c r="W16" i="8" s="1"/>
  <c r="Y16" i="8" s="1"/>
  <c r="S17" i="8"/>
  <c r="U17" i="8" s="1"/>
  <c r="W17" i="8" s="1"/>
  <c r="Y17" i="8" s="1"/>
  <c r="S18" i="8"/>
  <c r="U18" i="8" s="1"/>
  <c r="W18" i="8" s="1"/>
  <c r="Y18" i="8" s="1"/>
  <c r="S19" i="8"/>
  <c r="U19" i="8" s="1"/>
  <c r="W19" i="8" s="1"/>
  <c r="Y19" i="8" s="1"/>
  <c r="S20" i="8"/>
  <c r="U20" i="8" s="1"/>
  <c r="W20" i="8" s="1"/>
  <c r="Y20" i="8" s="1"/>
  <c r="S21" i="8"/>
  <c r="U21" i="8" s="1"/>
  <c r="W21" i="8" s="1"/>
  <c r="Y21" i="8" s="1"/>
  <c r="S22" i="8"/>
  <c r="U22" i="8" s="1"/>
  <c r="W22" i="8" s="1"/>
  <c r="Y22" i="8" s="1"/>
  <c r="S23" i="8"/>
  <c r="U23" i="8" s="1"/>
  <c r="W23" i="8" s="1"/>
  <c r="Y23" i="8" s="1"/>
  <c r="S24" i="8"/>
  <c r="U24" i="8" s="1"/>
  <c r="W24" i="8" s="1"/>
  <c r="Y24" i="8" s="1"/>
  <c r="S25" i="8"/>
  <c r="U25" i="8" s="1"/>
  <c r="W25" i="8" s="1"/>
  <c r="Y25" i="8" s="1"/>
  <c r="S26" i="8"/>
  <c r="U26" i="8" s="1"/>
  <c r="W26" i="8" s="1"/>
  <c r="Y26" i="8" s="1"/>
  <c r="S13" i="8"/>
  <c r="U13" i="8" s="1"/>
  <c r="W13" i="8" s="1"/>
  <c r="Y13" i="8" s="1"/>
  <c r="H14" i="8"/>
  <c r="J14" i="8" s="1"/>
  <c r="L14" i="8" s="1"/>
  <c r="N14" i="8" s="1"/>
  <c r="H15" i="8"/>
  <c r="J15" i="8" s="1"/>
  <c r="L15" i="8" s="1"/>
  <c r="N15" i="8" s="1"/>
  <c r="H16" i="8"/>
  <c r="J16" i="8" s="1"/>
  <c r="L16" i="8" s="1"/>
  <c r="N16" i="8" s="1"/>
  <c r="H18" i="8"/>
  <c r="J18" i="8" s="1"/>
  <c r="L18" i="8" s="1"/>
  <c r="N18" i="8" s="1"/>
  <c r="H19" i="8"/>
  <c r="J19" i="8" s="1"/>
  <c r="L19" i="8" s="1"/>
  <c r="N19" i="8" s="1"/>
  <c r="H20" i="8"/>
  <c r="J20" i="8" s="1"/>
  <c r="L20" i="8" s="1"/>
  <c r="N20" i="8" s="1"/>
  <c r="H21" i="8"/>
  <c r="J21" i="8" s="1"/>
  <c r="L21" i="8" s="1"/>
  <c r="N21" i="8" s="1"/>
  <c r="H22" i="8"/>
  <c r="J22" i="8" s="1"/>
  <c r="L22" i="8" s="1"/>
  <c r="N22" i="8" s="1"/>
  <c r="H23" i="8"/>
  <c r="J23" i="8" s="1"/>
  <c r="L23" i="8" s="1"/>
  <c r="N23" i="8" s="1"/>
  <c r="H24" i="8"/>
  <c r="J24" i="8" s="1"/>
  <c r="L24" i="8" s="1"/>
  <c r="N24" i="8" s="1"/>
  <c r="H25" i="8"/>
  <c r="J25" i="8" s="1"/>
  <c r="L25" i="8" s="1"/>
  <c r="N25" i="8" s="1"/>
  <c r="H26" i="8"/>
  <c r="J26" i="8" s="1"/>
  <c r="L26" i="8" s="1"/>
  <c r="N26" i="8" s="1"/>
  <c r="H13" i="8"/>
  <c r="J13" i="8" s="1"/>
  <c r="L13" i="8" s="1"/>
  <c r="N13" i="8" s="1"/>
  <c r="AO17" i="8" l="1"/>
  <c r="AL14" i="8"/>
  <c r="AL15" i="8"/>
  <c r="AL16" i="8"/>
  <c r="AL18" i="8"/>
  <c r="AL19" i="8"/>
  <c r="AL20" i="8"/>
  <c r="AL21" i="8"/>
  <c r="AL22" i="8"/>
  <c r="AL23" i="8"/>
  <c r="AL24" i="8"/>
  <c r="AL25" i="8"/>
  <c r="AL27" i="8"/>
  <c r="AL13" i="8"/>
  <c r="AB14" i="8"/>
  <c r="AD14" i="8" s="1"/>
  <c r="AF14" i="8" s="1"/>
  <c r="AH14" i="8" s="1"/>
  <c r="AJ14" i="8" s="1"/>
  <c r="AB15" i="8"/>
  <c r="AD15" i="8" s="1"/>
  <c r="AF15" i="8" s="1"/>
  <c r="AH15" i="8" s="1"/>
  <c r="AJ15" i="8" s="1"/>
  <c r="AB16" i="8"/>
  <c r="AD16" i="8" s="1"/>
  <c r="AF16" i="8" s="1"/>
  <c r="AH16" i="8" s="1"/>
  <c r="AJ16" i="8" s="1"/>
  <c r="AB18" i="8"/>
  <c r="AD18" i="8" s="1"/>
  <c r="AF18" i="8" s="1"/>
  <c r="AH18" i="8" s="1"/>
  <c r="AJ18" i="8" s="1"/>
  <c r="AB19" i="8"/>
  <c r="AD19" i="8" s="1"/>
  <c r="AF19" i="8" s="1"/>
  <c r="AH19" i="8" s="1"/>
  <c r="AJ19" i="8" s="1"/>
  <c r="AB20" i="8"/>
  <c r="AD20" i="8" s="1"/>
  <c r="AF20" i="8" s="1"/>
  <c r="AH20" i="8" s="1"/>
  <c r="AJ20" i="8" s="1"/>
  <c r="AB21" i="8"/>
  <c r="AD21" i="8" s="1"/>
  <c r="AF21" i="8" s="1"/>
  <c r="AH21" i="8" s="1"/>
  <c r="AJ21" i="8" s="1"/>
  <c r="AB22" i="8"/>
  <c r="AD22" i="8" s="1"/>
  <c r="AF22" i="8" s="1"/>
  <c r="AH22" i="8" s="1"/>
  <c r="AJ22" i="8" s="1"/>
  <c r="AB23" i="8"/>
  <c r="AD23" i="8" s="1"/>
  <c r="AF23" i="8" s="1"/>
  <c r="AH23" i="8" s="1"/>
  <c r="AJ23" i="8" s="1"/>
  <c r="AB24" i="8"/>
  <c r="AD24" i="8" s="1"/>
  <c r="AF24" i="8" s="1"/>
  <c r="AH24" i="8" s="1"/>
  <c r="AJ24" i="8" s="1"/>
  <c r="AB25" i="8"/>
  <c r="AD25" i="8" s="1"/>
  <c r="AF25" i="8" s="1"/>
  <c r="AH25" i="8" s="1"/>
  <c r="AJ25" i="8" s="1"/>
  <c r="AB27" i="8"/>
  <c r="AD27" i="8" s="1"/>
  <c r="AF27" i="8" s="1"/>
  <c r="AH27" i="8" s="1"/>
  <c r="AJ27" i="8" s="1"/>
  <c r="AB13" i="8"/>
  <c r="AD13" i="8" s="1"/>
  <c r="AF13" i="8" s="1"/>
  <c r="AH13" i="8" s="1"/>
  <c r="AJ13" i="8" s="1"/>
  <c r="Q27" i="8"/>
  <c r="S27" i="8" s="1"/>
  <c r="U27" i="8" s="1"/>
  <c r="W27" i="8" s="1"/>
  <c r="Y27" i="8" s="1"/>
  <c r="E27" i="8"/>
  <c r="H27" i="8" s="1"/>
  <c r="J27" i="8" s="1"/>
  <c r="L27" i="8" s="1"/>
  <c r="N27" i="8" s="1"/>
  <c r="E17" i="8"/>
  <c r="H17" i="8" s="1"/>
  <c r="J17" i="8" s="1"/>
  <c r="L17" i="8" s="1"/>
  <c r="N17" i="8" s="1"/>
  <c r="AK27" i="8" l="1"/>
  <c r="AM27" i="8" s="1"/>
  <c r="AP27" i="8" s="1"/>
  <c r="AR27" i="8" s="1"/>
  <c r="AT27" i="8" s="1"/>
  <c r="AV27" i="8" s="1"/>
  <c r="AK13" i="8" l="1"/>
  <c r="AM13" i="8" s="1"/>
  <c r="AP13" i="8" s="1"/>
  <c r="AR13" i="8" s="1"/>
  <c r="AT13" i="8" s="1"/>
  <c r="AV13" i="8" s="1"/>
  <c r="C28" i="8" l="1"/>
  <c r="AK21" i="8"/>
  <c r="AM21" i="8" s="1"/>
  <c r="AP21" i="8" s="1"/>
  <c r="AR21" i="8" s="1"/>
  <c r="AT21" i="8" s="1"/>
  <c r="AV21" i="8" s="1"/>
  <c r="AK22" i="8"/>
  <c r="AM22" i="8" s="1"/>
  <c r="AP22" i="8" s="1"/>
  <c r="AR22" i="8" s="1"/>
  <c r="AT22" i="8" s="1"/>
  <c r="AV22" i="8" s="1"/>
  <c r="AK23" i="8"/>
  <c r="AM23" i="8" s="1"/>
  <c r="AP23" i="8" s="1"/>
  <c r="AR23" i="8" s="1"/>
  <c r="AT23" i="8" s="1"/>
  <c r="AV23" i="8" s="1"/>
  <c r="AK24" i="8"/>
  <c r="AM24" i="8" s="1"/>
  <c r="AP24" i="8" s="1"/>
  <c r="AR24" i="8" s="1"/>
  <c r="AT24" i="8" s="1"/>
  <c r="AV24" i="8" s="1"/>
  <c r="AK19" i="8"/>
  <c r="AM19" i="8" s="1"/>
  <c r="AP19" i="8" s="1"/>
  <c r="AR19" i="8" s="1"/>
  <c r="AT19" i="8" s="1"/>
  <c r="AV19" i="8" s="1"/>
  <c r="AK20" i="8"/>
  <c r="AM20" i="8" s="1"/>
  <c r="AP20" i="8" s="1"/>
  <c r="AR20" i="8" s="1"/>
  <c r="AT20" i="8" s="1"/>
  <c r="AV20" i="8" s="1"/>
  <c r="AK18" i="8"/>
  <c r="AM18" i="8" s="1"/>
  <c r="AP18" i="8" s="1"/>
  <c r="AR18" i="8" s="1"/>
  <c r="AT18" i="8" s="1"/>
  <c r="AV18" i="8" s="1"/>
  <c r="AK25" i="8"/>
  <c r="AM25" i="8" s="1"/>
  <c r="AP25" i="8" s="1"/>
  <c r="AR25" i="8" s="1"/>
  <c r="AT25" i="8" s="1"/>
  <c r="AV25" i="8" s="1"/>
  <c r="AK10" i="8"/>
  <c r="AK11" i="8"/>
  <c r="AK12" i="8"/>
  <c r="AK14" i="8"/>
  <c r="AM14" i="8" s="1"/>
  <c r="AP14" i="8" s="1"/>
  <c r="AR14" i="8" s="1"/>
  <c r="AT14" i="8" s="1"/>
  <c r="AV14" i="8" s="1"/>
  <c r="AK15" i="8"/>
  <c r="AM15" i="8" s="1"/>
  <c r="AP15" i="8" s="1"/>
  <c r="AR15" i="8" s="1"/>
  <c r="AT15" i="8" s="1"/>
  <c r="AV15" i="8" s="1"/>
  <c r="AK9" i="8"/>
  <c r="AK16" i="8"/>
  <c r="AM16" i="8" s="1"/>
  <c r="AP16" i="8" s="1"/>
  <c r="AR16" i="8" s="1"/>
  <c r="AT16" i="8" s="1"/>
  <c r="AV16" i="8" s="1"/>
  <c r="D28" i="8"/>
  <c r="O28" i="8"/>
  <c r="Q28" i="8" s="1"/>
  <c r="S28" i="8" s="1"/>
  <c r="U28" i="8" s="1"/>
  <c r="W28" i="8" s="1"/>
  <c r="Y28" i="8" s="1"/>
  <c r="Z28" i="8"/>
  <c r="AA28" i="8"/>
  <c r="D26" i="8"/>
  <c r="O26" i="8"/>
  <c r="P26" i="8"/>
  <c r="AA26" i="8"/>
  <c r="D17" i="8"/>
  <c r="P17" i="8"/>
  <c r="Z17" i="8"/>
  <c r="AA17" i="8"/>
  <c r="C26" i="8"/>
  <c r="H25" i="1"/>
  <c r="H29" i="1" s="1"/>
  <c r="G25" i="1"/>
  <c r="G27" i="1"/>
  <c r="I27" i="1" s="1"/>
  <c r="I75" i="1"/>
  <c r="I68" i="1"/>
  <c r="I38" i="1"/>
  <c r="I39" i="1"/>
  <c r="I40" i="1"/>
  <c r="I41" i="1"/>
  <c r="I8" i="1"/>
  <c r="I9" i="1"/>
  <c r="I10" i="1"/>
  <c r="I11" i="1"/>
  <c r="I12" i="1"/>
  <c r="I13" i="1"/>
  <c r="I43" i="1"/>
  <c r="I44" i="1" s="1"/>
  <c r="I15" i="1"/>
  <c r="I16" i="1" s="1"/>
  <c r="I46" i="1"/>
  <c r="I47" i="1" s="1"/>
  <c r="I18" i="1"/>
  <c r="I19" i="1"/>
  <c r="I59" i="1"/>
  <c r="I56" i="1"/>
  <c r="I57" i="1" s="1"/>
  <c r="I54" i="1"/>
  <c r="I53" i="1"/>
  <c r="I52" i="1"/>
  <c r="I51" i="1"/>
  <c r="I50" i="1"/>
  <c r="I49" i="1"/>
  <c r="I33" i="1"/>
  <c r="I34" i="1"/>
  <c r="I30" i="1"/>
  <c r="I31" i="1" s="1"/>
  <c r="I22" i="1"/>
  <c r="I23" i="1"/>
  <c r="I24" i="1"/>
  <c r="I26" i="1"/>
  <c r="I28" i="1"/>
  <c r="I60" i="1"/>
  <c r="H55" i="1"/>
  <c r="H31" i="1"/>
  <c r="H57" i="1"/>
  <c r="H35" i="1"/>
  <c r="H60" i="1"/>
  <c r="G55" i="1"/>
  <c r="G31" i="1"/>
  <c r="G57" i="1"/>
  <c r="G35" i="1"/>
  <c r="G60" i="1"/>
  <c r="H14" i="1"/>
  <c r="H42" i="1"/>
  <c r="H16" i="1"/>
  <c r="H44" i="1"/>
  <c r="H20" i="1"/>
  <c r="H47" i="1"/>
  <c r="G14" i="1"/>
  <c r="G17" i="1" s="1"/>
  <c r="G42" i="1"/>
  <c r="G16" i="1"/>
  <c r="G44" i="1"/>
  <c r="G20" i="1"/>
  <c r="G47" i="1"/>
  <c r="C17" i="8"/>
  <c r="Z26" i="8"/>
  <c r="H64" i="1" l="1"/>
  <c r="I20" i="1"/>
  <c r="I65" i="1" s="1"/>
  <c r="I64" i="1"/>
  <c r="H45" i="1"/>
  <c r="G58" i="1"/>
  <c r="G61" i="1" s="1"/>
  <c r="AB28" i="8"/>
  <c r="AD28" i="8" s="1"/>
  <c r="AF28" i="8" s="1"/>
  <c r="AH28" i="8" s="1"/>
  <c r="AJ28" i="8" s="1"/>
  <c r="AB17" i="8"/>
  <c r="AD17" i="8" s="1"/>
  <c r="AF17" i="8" s="1"/>
  <c r="AH17" i="8" s="1"/>
  <c r="AJ17" i="8" s="1"/>
  <c r="AL26" i="8"/>
  <c r="AL17" i="8"/>
  <c r="E28" i="8"/>
  <c r="H28" i="8" s="1"/>
  <c r="J28" i="8" s="1"/>
  <c r="L28" i="8" s="1"/>
  <c r="N28" i="8" s="1"/>
  <c r="AL28" i="8"/>
  <c r="AB26" i="8"/>
  <c r="AD26" i="8" s="1"/>
  <c r="AF26" i="8" s="1"/>
  <c r="AH26" i="8" s="1"/>
  <c r="AJ26" i="8" s="1"/>
  <c r="AA29" i="8"/>
  <c r="D29" i="8"/>
  <c r="H72" i="1"/>
  <c r="G21" i="1"/>
  <c r="H48" i="1"/>
  <c r="H70" i="1"/>
  <c r="H74" i="1" s="1"/>
  <c r="H76" i="1" s="1"/>
  <c r="Z29" i="8"/>
  <c r="G64" i="1"/>
  <c r="H65" i="1"/>
  <c r="H63" i="1"/>
  <c r="H67" i="1" s="1"/>
  <c r="H69" i="1" s="1"/>
  <c r="I35" i="1"/>
  <c r="I72" i="1" s="1"/>
  <c r="G45" i="1"/>
  <c r="G48" i="1" s="1"/>
  <c r="G72" i="1"/>
  <c r="I55" i="1"/>
  <c r="I58" i="1" s="1"/>
  <c r="I61" i="1" s="1"/>
  <c r="AK26" i="8"/>
  <c r="AM26" i="8" s="1"/>
  <c r="AP26" i="8" s="1"/>
  <c r="AR26" i="8" s="1"/>
  <c r="AT26" i="8" s="1"/>
  <c r="AV26" i="8" s="1"/>
  <c r="H17" i="1"/>
  <c r="H21" i="1" s="1"/>
  <c r="G65" i="1"/>
  <c r="G71" i="1"/>
  <c r="H71" i="1"/>
  <c r="I42" i="1"/>
  <c r="I45" i="1" s="1"/>
  <c r="I48" i="1" s="1"/>
  <c r="I14" i="1"/>
  <c r="I17" i="1" s="1"/>
  <c r="I21" i="1" s="1"/>
  <c r="I25" i="1"/>
  <c r="I29" i="1" s="1"/>
  <c r="P29" i="8"/>
  <c r="O29" i="8"/>
  <c r="C29" i="8"/>
  <c r="I63" i="1"/>
  <c r="I71" i="1"/>
  <c r="H32" i="1"/>
  <c r="H36" i="1" s="1"/>
  <c r="AK17" i="8"/>
  <c r="H58" i="1"/>
  <c r="H61" i="1" s="1"/>
  <c r="G63" i="1"/>
  <c r="G29" i="1"/>
  <c r="G70" i="1" s="1"/>
  <c r="G74" i="1" s="1"/>
  <c r="G76" i="1" s="1"/>
  <c r="AK28" i="8"/>
  <c r="AM28" i="8" s="1"/>
  <c r="AP28" i="8" s="1"/>
  <c r="AR28" i="8" s="1"/>
  <c r="AT28" i="8" s="1"/>
  <c r="AV28" i="8" s="1"/>
  <c r="I67" i="1" l="1"/>
  <c r="I69" i="1" s="1"/>
  <c r="G67" i="1"/>
  <c r="G69" i="1" s="1"/>
  <c r="AM17" i="8"/>
  <c r="AP17" i="8" s="1"/>
  <c r="AR17" i="8" s="1"/>
  <c r="AT17" i="8" s="1"/>
  <c r="AV17" i="8" s="1"/>
  <c r="Q29" i="8"/>
  <c r="S29" i="8" s="1"/>
  <c r="U29" i="8" s="1"/>
  <c r="W29" i="8" s="1"/>
  <c r="Y29" i="8" s="1"/>
  <c r="AL29" i="8"/>
  <c r="AB29" i="8"/>
  <c r="AD29" i="8" s="1"/>
  <c r="AF29" i="8" s="1"/>
  <c r="AH29" i="8" s="1"/>
  <c r="AJ29" i="8" s="1"/>
  <c r="E29" i="8"/>
  <c r="H29" i="8" s="1"/>
  <c r="J29" i="8" s="1"/>
  <c r="L29" i="8" s="1"/>
  <c r="N29" i="8" s="1"/>
  <c r="I70" i="1"/>
  <c r="I32" i="1"/>
  <c r="I36" i="1" s="1"/>
  <c r="AK29" i="8"/>
  <c r="G32" i="1"/>
  <c r="G36" i="1" s="1"/>
  <c r="I74" i="1"/>
  <c r="I76" i="1" s="1"/>
  <c r="AM29" i="8" l="1"/>
  <c r="AP29" i="8" s="1"/>
  <c r="AR29" i="8" s="1"/>
  <c r="AT29" i="8" s="1"/>
  <c r="AV29" i="8" s="1"/>
</calcChain>
</file>

<file path=xl/sharedStrings.xml><?xml version="1.0" encoding="utf-8"?>
<sst xmlns="http://schemas.openxmlformats.org/spreadsheetml/2006/main" count="225" uniqueCount="185">
  <si>
    <t>Megnevezés</t>
  </si>
  <si>
    <t xml:space="preserve">Belváros-Lipótváros Önkormányzata                      </t>
  </si>
  <si>
    <t>működési, felhalmozási kiadásainak, bevételeinek mérlegszerű bemutatása</t>
  </si>
  <si>
    <t>ezer Ft-ban</t>
  </si>
  <si>
    <t xml:space="preserve">1. </t>
  </si>
  <si>
    <t xml:space="preserve">2. </t>
  </si>
  <si>
    <t xml:space="preserve">3. </t>
  </si>
  <si>
    <t xml:space="preserve">4.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</si>
  <si>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</si>
  <si>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</si>
  <si>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</si>
  <si>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</si>
  <si>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</si>
  <si>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</si>
  <si>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</si>
  <si>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</si>
  <si>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</si>
  <si>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</si>
  <si>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</si>
  <si>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</si>
  <si>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</si>
  <si>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</si>
  <si>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</si>
  <si>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</si>
  <si>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I. </t>
  </si>
  <si>
    <t>MŰKÖDÉSI BEVÉTELEK ÉS KIADÁSOK</t>
  </si>
  <si>
    <t>Intézményi működési bevételek</t>
  </si>
  <si>
    <t>Önkormányzat sajátos működési bevételei</t>
  </si>
  <si>
    <t>Önkormányzat költségvetési támogatása</t>
  </si>
  <si>
    <t>Támogatási kölcsönök visszatérülése</t>
  </si>
  <si>
    <t>Működési célú előző évi pénzmaradvány igénybevétele</t>
  </si>
  <si>
    <t>Munkaadókat terhelő járulékok</t>
  </si>
  <si>
    <t>Ellátottak pénzbeli juttatása</t>
  </si>
  <si>
    <t>Tartalékok</t>
  </si>
  <si>
    <t>II.</t>
  </si>
  <si>
    <t>FELHALMOZÁSI CÉLÚ BEVÉTELEK ÉS KIADÁSOK</t>
  </si>
  <si>
    <t>Önkormányzatok felhalmozási és tőke jellegű bevételei</t>
  </si>
  <si>
    <t>Felhalmozási célú előző évi pénzmaradvány igénybevétele</t>
  </si>
  <si>
    <t>Felújítási kiadások</t>
  </si>
  <si>
    <t>Beruházási kiadások</t>
  </si>
  <si>
    <t>Pénzügyi befektetések kiadásai</t>
  </si>
  <si>
    <t>Kölcsönnyújtás</t>
  </si>
  <si>
    <t>Felhalmozási célú hitel visszafizetése</t>
  </si>
  <si>
    <t>1.</t>
  </si>
  <si>
    <t>2.</t>
  </si>
  <si>
    <t>3.</t>
  </si>
  <si>
    <t>Működési célú hitel visszafizetése</t>
  </si>
  <si>
    <t>Személyi juttatások</t>
  </si>
  <si>
    <t>5.</t>
  </si>
  <si>
    <t>Kiegészítések, visszatérülések összesen:</t>
  </si>
  <si>
    <t xml:space="preserve">  2006. évre tervezett </t>
  </si>
  <si>
    <t>Támogatásértékű bevételek,kiegészítések</t>
  </si>
  <si>
    <t>Végleges pénzeszközátvétel államháztartáson kívülről</t>
  </si>
  <si>
    <t>6.</t>
  </si>
  <si>
    <t>7.</t>
  </si>
  <si>
    <t>8.</t>
  </si>
  <si>
    <t>9.</t>
  </si>
  <si>
    <t>Támogatási kölcsönök visszatérülése és igénybevétele</t>
  </si>
  <si>
    <t>Dologi és egyéb folyó kiadások</t>
  </si>
  <si>
    <t>Támogatásértékű kiadások</t>
  </si>
  <si>
    <t>Végleges pénzeszközátadás államháztartáson kívülre</t>
  </si>
  <si>
    <t>10.</t>
  </si>
  <si>
    <t>11.</t>
  </si>
  <si>
    <t>12.</t>
  </si>
  <si>
    <t>13.</t>
  </si>
  <si>
    <t>14.</t>
  </si>
  <si>
    <t>15.</t>
  </si>
  <si>
    <t>16.</t>
  </si>
  <si>
    <t>33.</t>
  </si>
  <si>
    <t>34.</t>
  </si>
  <si>
    <t>35.</t>
  </si>
  <si>
    <t>36.</t>
  </si>
  <si>
    <t>37.</t>
  </si>
  <si>
    <t>38.</t>
  </si>
  <si>
    <t>39.</t>
  </si>
  <si>
    <t>40.</t>
  </si>
  <si>
    <t>Közterület-hasznosítási Társulás támogatásértékű bevétele,kiadása miatti korrekció</t>
  </si>
  <si>
    <t>Módosítás</t>
  </si>
  <si>
    <t>Módosított ei.</t>
  </si>
  <si>
    <t>Pénzforgalmi működési célú költségvetési bevételek összesen (1.+..+6.)</t>
  </si>
  <si>
    <t>Pénzforgalom nélküli működési bevételek összesen</t>
  </si>
  <si>
    <t>Költségvetési működési bevételek (7.+9.)</t>
  </si>
  <si>
    <t xml:space="preserve">Működési célú hitel </t>
  </si>
  <si>
    <t>Rövidlejáratú éven belüli értékpapírok</t>
  </si>
  <si>
    <t>Finanszírozási működési bevételek összesen (11.+12.)</t>
  </si>
  <si>
    <t>MŰKÖDÉSI BEVÉTELEK ÖSSZESEN (10.+13.)</t>
  </si>
  <si>
    <t>Előző évi előirányzat-,pénzmaradvány átadás</t>
  </si>
  <si>
    <t>Pénzforgalmi működési célú költségvetési kiadások öszesen (15.+…+21.)</t>
  </si>
  <si>
    <t>Pénzforgalom nélküli működési kiadások összesen</t>
  </si>
  <si>
    <t>Költségvetési működési kiadások (22.+25.)</t>
  </si>
  <si>
    <t>Értékpapírok vásárlása (forgatási célú)</t>
  </si>
  <si>
    <t>Finanszírozási működési kiadások összesen(26.+27.)</t>
  </si>
  <si>
    <t>MŰKÖDÉSI KIADÁSOK ÖSSZESEN (25.+28.)</t>
  </si>
  <si>
    <t>Pénzforgalmi felhalmozási célú költségvetési bevételek összesen (30.+..+33.)</t>
  </si>
  <si>
    <t>Pénzforgalom nélküli felhalmozási bevételek összesen</t>
  </si>
  <si>
    <t>Költségvetési felhalmozási bevételek (34.+36.)</t>
  </si>
  <si>
    <t xml:space="preserve">Felhalmozási célú hitel </t>
  </si>
  <si>
    <t>Finanszírozási felhalmozási bevételek összesen</t>
  </si>
  <si>
    <t>FELHALMOZÁSI BEVÉTELEK ÖSSZESEN (37.+ 39.)</t>
  </si>
  <si>
    <t>41.</t>
  </si>
  <si>
    <t>42.</t>
  </si>
  <si>
    <t>43.</t>
  </si>
  <si>
    <t>44.</t>
  </si>
  <si>
    <t>45.</t>
  </si>
  <si>
    <t>46.</t>
  </si>
  <si>
    <t>Pénzforgalmi felhalmozási célú költségvetési kiadások öszesen (41.+…+46.)</t>
  </si>
  <si>
    <t>48.</t>
  </si>
  <si>
    <t>49.</t>
  </si>
  <si>
    <t>Pénzforgalom nélküli felhalmozási kiadások összesen</t>
  </si>
  <si>
    <t>50.</t>
  </si>
  <si>
    <t>Költségvetési felhalmozási kiadások (47.+49.)</t>
  </si>
  <si>
    <t>51.</t>
  </si>
  <si>
    <t>52.</t>
  </si>
  <si>
    <t>Finanszírozási felhalmozási kiadások összesen</t>
  </si>
  <si>
    <t>53.</t>
  </si>
  <si>
    <t>FELHALMOZÁSI KIADÁSOK ÖSSZESEN (50.+52.)</t>
  </si>
  <si>
    <t>54.</t>
  </si>
  <si>
    <t>Költségvetési pénzforgalmi bevételek (7.+34.)</t>
  </si>
  <si>
    <t>55.</t>
  </si>
  <si>
    <t>Költségvetési pénzforgalom nélküli bevételek (9.+36.)</t>
  </si>
  <si>
    <t>56.</t>
  </si>
  <si>
    <t>Finanszírozási bevételek (13.+39.)</t>
  </si>
  <si>
    <t>57.</t>
  </si>
  <si>
    <t>Kiegyenlítő, függő, átfutó bevételek:</t>
  </si>
  <si>
    <t>58.</t>
  </si>
  <si>
    <t>ÖNKORMÁNYZAT BEVÉTELEI ÖSSZESEN (54.+55.+56.+57.)</t>
  </si>
  <si>
    <t>59.</t>
  </si>
  <si>
    <t>60.</t>
  </si>
  <si>
    <t>BEVÉTELEK ÖSSZESEN (58.+59.)</t>
  </si>
  <si>
    <t>61.</t>
  </si>
  <si>
    <t>Költségvetési pénzforgalmi kiadások (21.+47.)</t>
  </si>
  <si>
    <t>62.</t>
  </si>
  <si>
    <t>Költségvetésipénzforgalom nélküli kiadások (23.+49.)</t>
  </si>
  <si>
    <t>63.</t>
  </si>
  <si>
    <t>Finanszírozási kiadások (27.+52.)</t>
  </si>
  <si>
    <t>64.</t>
  </si>
  <si>
    <t>Kiegyenlítő, függő, átfutó kiadások:</t>
  </si>
  <si>
    <t>65.</t>
  </si>
  <si>
    <t>ÖNKORMÁNYZAT KIADÁSAI ÖSSZESEN (61.+62.+63.+64.)</t>
  </si>
  <si>
    <t>66.</t>
  </si>
  <si>
    <t>67.</t>
  </si>
  <si>
    <t>KIADÁSOK ÖSSZESEN (65.+66.)</t>
  </si>
  <si>
    <t>Érvényes ei.</t>
  </si>
  <si>
    <t>eredeti ei.</t>
  </si>
  <si>
    <t>Mindösszesen</t>
  </si>
  <si>
    <t>Abony Város Önkormányzata</t>
  </si>
  <si>
    <t>adatok ezer Ft-ban</t>
  </si>
  <si>
    <t>Helyi önkormányzat által irányított költségvetési szervek</t>
  </si>
  <si>
    <t>Abonyi Polgármesteri Hivatal</t>
  </si>
  <si>
    <t>Működési célú támogatások államháztartáson belülről</t>
  </si>
  <si>
    <t>Elvonások és befizetések bevételei</t>
  </si>
  <si>
    <t>Működési célú garancia- és kezességvállalásból származó megtérülések áht-n belülről</t>
  </si>
  <si>
    <t>Működési célú visszatérítendő támogatások, kölcsönök visszatérülése áht-n belülről</t>
  </si>
  <si>
    <t>Működési célú visszatérítendő támogtások, kölcsönök igénybevétele áht-n belülről</t>
  </si>
  <si>
    <t>Egyéb működési célú támogatások bevételei államháztartáson belülről</t>
  </si>
  <si>
    <t>Működési célú garancia- és kezességvállalásból származó megtérülések áht-n kívülről</t>
  </si>
  <si>
    <t>Működési célú visszatérítendő támogatások, kölcsönök visszatérülése áht-n kívülről</t>
  </si>
  <si>
    <t>Egyéb működési célú átvett pénzeszközök</t>
  </si>
  <si>
    <t>Felhalmozási célú önkormányzati támogatás</t>
  </si>
  <si>
    <t>Felhalmozási célú garancia- és kezességvállalásból származó megtérülések áht-n belülről</t>
  </si>
  <si>
    <t>Felhalmozási célú visszatérítendő támogatások, kölcsönök visszatérülése áht-n belülről</t>
  </si>
  <si>
    <t>Felhalmozási célú visszatérítendő támogtások, kölcsönök igénybevétele áht-n belülről</t>
  </si>
  <si>
    <t>Egyéb felhalmozási célú támogatások bevételei államháztartáson belülről</t>
  </si>
  <si>
    <t>Felhalmozási célú garancia- és kezességvállalásból származó megtérülések áht-n kívülről</t>
  </si>
  <si>
    <t>Felhalmozási célú visszatérítendő támogatások, kölcsönök visszatérülése áht-n kívülről</t>
  </si>
  <si>
    <t>Egyéb felhalmozási célú átvett pénzeszközök</t>
  </si>
  <si>
    <t>Felhalmozási célú támogatások államháztartáson belülről</t>
  </si>
  <si>
    <t>Központi, irányító szervi támogatás</t>
  </si>
  <si>
    <t>MŰKÖDÉSI ÉS FELHALMOZÁSI BEVÉTELEK, KIEGÉSZÍTÉSEK ÖSSZESEN (1.+2.+3.)</t>
  </si>
  <si>
    <t>Abony Város Önkormányzat 2018. évi</t>
  </si>
  <si>
    <t>módosítás 06.28</t>
  </si>
  <si>
    <t>módosított 06.28</t>
  </si>
  <si>
    <t>6. melléklet a 11/2018. (II.19.) önkormányzati rendelethez</t>
  </si>
  <si>
    <t>módosítás 08.30</t>
  </si>
  <si>
    <t>módosított 08.30</t>
  </si>
  <si>
    <t>módosítás 07.31</t>
  </si>
  <si>
    <t>módosított 08. 30</t>
  </si>
  <si>
    <t>egyéb működési és felhalmozási támogatások, átvett pénzeszközök bevételeinek részletezése</t>
  </si>
  <si>
    <t>módosított 09.27</t>
  </si>
  <si>
    <t>módosítás 09.27</t>
  </si>
  <si>
    <t>módosítás 11.29</t>
  </si>
  <si>
    <t>módosított 11.29</t>
  </si>
  <si>
    <t>módosított 12.31</t>
  </si>
  <si>
    <t>módosítás 12.31</t>
  </si>
  <si>
    <t>7.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</si>
</sst>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01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vertical="center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/>
    </xf>
    <xf numFmtId="3" fontId="5" fillId="2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2" applyFont="1" applyBorder="1" applyAlignment="1" applyProtection="1">
      <alignment vertical="center"/>
      <protection hidden="1"/>
    </xf>
    <xf numFmtId="3" fontId="11" fillId="0" borderId="41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4" xfId="2" applyFont="1" applyBorder="1" applyAlignment="1" applyProtection="1">
      <alignment vertical="center" wrapText="1"/>
      <protection hidden="1"/>
    </xf>
    <xf numFmtId="3" fontId="11" fillId="0" borderId="16" xfId="2" applyNumberFormat="1" applyFont="1" applyBorder="1" applyAlignment="1" applyProtection="1">
      <alignment vertical="center" wrapText="1"/>
      <protection hidden="1"/>
    </xf>
    <xf numFmtId="3" fontId="11" fillId="0" borderId="41" xfId="2" applyNumberFormat="1" applyFont="1" applyBorder="1" applyAlignment="1" applyProtection="1">
      <alignment vertical="center" wrapText="1"/>
      <protection hidden="1"/>
    </xf>
    <xf numFmtId="0" fontId="11" fillId="0" borderId="19" xfId="0" applyFont="1" applyBorder="1" applyAlignment="1">
      <alignment vertical="center"/>
    </xf>
    <xf numFmtId="0" fontId="11" fillId="0" borderId="20" xfId="2" applyFont="1" applyBorder="1" applyAlignment="1" applyProtection="1">
      <alignment vertical="center" wrapText="1"/>
      <protection hidden="1"/>
    </xf>
    <xf numFmtId="0" fontId="10" fillId="0" borderId="26" xfId="0" applyFont="1" applyBorder="1" applyAlignment="1">
      <alignment vertical="center"/>
    </xf>
    <xf numFmtId="0" fontId="11" fillId="0" borderId="14" xfId="2" applyFont="1" applyBorder="1" applyAlignment="1" applyProtection="1">
      <alignment horizontal="left" vertical="center" wrapText="1"/>
      <protection hidden="1"/>
    </xf>
    <xf numFmtId="0" fontId="11" fillId="0" borderId="20" xfId="2" applyFont="1" applyBorder="1" applyAlignment="1" applyProtection="1">
      <alignment horizontal="left" vertical="center"/>
      <protection hidden="1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1" fillId="0" borderId="14" xfId="2" applyNumberFormat="1" applyFont="1" applyBorder="1" applyAlignment="1" applyProtection="1">
      <alignment vertical="center" wrapText="1"/>
      <protection hidden="1"/>
    </xf>
    <xf numFmtId="3" fontId="11" fillId="0" borderId="42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3" fontId="11" fillId="0" borderId="46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3" fontId="11" fillId="0" borderId="19" xfId="2" applyNumberFormat="1" applyFont="1" applyBorder="1" applyAlignment="1" applyProtection="1">
      <alignment vertical="center" wrapText="1"/>
      <protection hidden="1"/>
    </xf>
    <xf numFmtId="3" fontId="11" fillId="0" borderId="44" xfId="2" applyNumberFormat="1" applyFont="1" applyBorder="1" applyAlignment="1" applyProtection="1">
      <alignment vertical="center" wrapText="1"/>
      <protection hidden="1"/>
    </xf>
    <xf numFmtId="3" fontId="11" fillId="0" borderId="20" xfId="2" applyNumberFormat="1" applyFont="1" applyBorder="1" applyAlignment="1" applyProtection="1">
      <alignment vertical="center" wrapText="1"/>
      <protection hidden="1"/>
    </xf>
    <xf numFmtId="3" fontId="11" fillId="0" borderId="44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1" fillId="0" borderId="17" xfId="2" applyNumberFormat="1" applyFont="1" applyBorder="1" applyAlignment="1" applyProtection="1">
      <alignment vertical="center"/>
      <protection hidden="1"/>
    </xf>
    <xf numFmtId="3" fontId="11" fillId="0" borderId="46" xfId="2" applyNumberFormat="1" applyFont="1" applyBorder="1" applyAlignment="1" applyProtection="1">
      <alignment vertical="center"/>
      <protection hidden="1"/>
    </xf>
    <xf numFmtId="3" fontId="11" fillId="0" borderId="46" xfId="2" applyNumberFormat="1" applyFont="1" applyBorder="1" applyAlignment="1" applyProtection="1">
      <alignment vertical="center" wrapText="1"/>
      <protection hidden="1"/>
    </xf>
    <xf numFmtId="3" fontId="11" fillId="0" borderId="18" xfId="2" applyNumberFormat="1" applyFont="1" applyBorder="1" applyAlignment="1" applyProtection="1">
      <alignment vertical="center" wrapText="1"/>
      <protection hidden="1"/>
    </xf>
    <xf numFmtId="3" fontId="11" fillId="0" borderId="47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3" fontId="10" fillId="0" borderId="39" xfId="2" applyNumberFormat="1" applyFont="1" applyBorder="1" applyAlignment="1" applyProtection="1">
      <alignment vertical="center" wrapText="1"/>
      <protection hidden="1"/>
    </xf>
    <xf numFmtId="0" fontId="10" fillId="0" borderId="39" xfId="0" applyFont="1" applyBorder="1" applyAlignment="1">
      <alignment vertical="center"/>
    </xf>
    <xf numFmtId="3" fontId="10" fillId="0" borderId="26" xfId="2" applyNumberFormat="1" applyFont="1" applyBorder="1" applyAlignment="1" applyProtection="1">
      <alignment vertical="center" wrapText="1"/>
      <protection hidden="1"/>
    </xf>
    <xf numFmtId="3" fontId="10" fillId="0" borderId="26" xfId="0" applyNumberFormat="1" applyFont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1" fillId="0" borderId="19" xfId="1" applyNumberFormat="1" applyFont="1" applyBorder="1" applyAlignment="1">
      <alignment vertical="center"/>
    </xf>
    <xf numFmtId="3" fontId="11" fillId="0" borderId="44" xfId="1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13" fillId="0" borderId="49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3" fontId="11" fillId="0" borderId="41" xfId="2" applyNumberFormat="1" applyFont="1" applyBorder="1" applyAlignment="1" applyProtection="1">
      <alignment horizontal="center" vertical="center"/>
      <protection hidden="1"/>
    </xf>
    <xf numFmtId="3" fontId="11" fillId="0" borderId="16" xfId="2" applyNumberFormat="1" applyFont="1" applyBorder="1" applyAlignment="1" applyProtection="1">
      <alignment horizontal="center" vertical="center"/>
      <protection hidden="1"/>
    </xf>
    <xf numFmtId="3" fontId="11" fillId="0" borderId="39" xfId="2" applyNumberFormat="1" applyFont="1" applyBorder="1" applyAlignment="1" applyProtection="1">
      <alignment vertical="center" wrapText="1"/>
      <protection hidden="1"/>
    </xf>
    <xf numFmtId="3" fontId="13" fillId="0" borderId="21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1" fillId="0" borderId="14" xfId="2" applyNumberFormat="1" applyFont="1" applyBorder="1" applyAlignment="1" applyProtection="1">
      <alignment horizontal="center" vertical="center"/>
      <protection hidden="1"/>
    </xf>
    <xf numFmtId="3" fontId="11" fillId="0" borderId="26" xfId="2" applyNumberFormat="1" applyFont="1" applyBorder="1" applyAlignment="1" applyProtection="1">
      <alignment vertical="center" wrapText="1"/>
      <protection hidden="1"/>
    </xf>
    <xf numFmtId="3" fontId="11" fillId="0" borderId="26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2" fillId="0" borderId="3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2" borderId="31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3" fillId="0" borderId="3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31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_KVFORMÁTUM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zoomScaleNormal="100" workbookViewId="0">
      <selection activeCell="L12" sqref="L12"/>
    </sheetView>
  </sheetViews>
  <sheetFormatPr defaultRowHeight="12.75" x14ac:dyDescent="0.2"/>
  <cols>
    <col min="1" max="1" width="4.140625" customWidth="1"/>
    <col min="4" max="4" width="9.7109375" bestFit="1" customWidth="1"/>
    <col min="6" max="6" width="21.85546875" customWidth="1"/>
    <col min="7" max="7" width="11.85546875" customWidth="1"/>
    <col min="8" max="8" width="12.140625" customWidth="1"/>
    <col min="9" max="9" width="13" customWidth="1"/>
    <col min="10" max="10" width="10.140625" bestFit="1" customWidth="1"/>
    <col min="11" max="11" width="9.7109375" bestFit="1" customWidth="1"/>
  </cols>
  <sheetData>
    <row r="1" spans="1:10" ht="16.5" customHeight="1" x14ac:dyDescent="0.2">
      <c r="A1" s="183" t="s">
        <v>1</v>
      </c>
      <c r="B1" s="183"/>
      <c r="C1" s="183"/>
      <c r="D1" s="183"/>
      <c r="E1" s="183"/>
      <c r="F1" s="183"/>
      <c r="G1" s="183"/>
      <c r="H1" s="183"/>
      <c r="I1" s="183"/>
    </row>
    <row r="2" spans="1:10" ht="17.25" customHeight="1" x14ac:dyDescent="0.2">
      <c r="A2" s="183" t="s">
        <v>50</v>
      </c>
      <c r="B2" s="183"/>
      <c r="C2" s="183"/>
      <c r="D2" s="183"/>
      <c r="E2" s="183"/>
      <c r="F2" s="183"/>
      <c r="G2" s="183"/>
      <c r="H2" s="183"/>
      <c r="I2" s="183"/>
    </row>
    <row r="3" spans="1:10" ht="15.75" customHeight="1" x14ac:dyDescent="0.2">
      <c r="A3" s="183" t="s">
        <v>2</v>
      </c>
      <c r="B3" s="183"/>
      <c r="C3" s="183"/>
      <c r="D3" s="183"/>
      <c r="E3" s="183"/>
      <c r="F3" s="183"/>
      <c r="G3" s="183"/>
      <c r="H3" s="183"/>
      <c r="I3" s="183"/>
    </row>
    <row r="4" spans="1:10" ht="15.75" customHeight="1" thickBot="1" x14ac:dyDescent="0.25">
      <c r="A4" s="3"/>
      <c r="B4" s="3"/>
      <c r="C4" s="3"/>
      <c r="D4" s="3"/>
      <c r="E4" s="3"/>
      <c r="F4" s="3"/>
      <c r="G4" s="184" t="s">
        <v>3</v>
      </c>
      <c r="H4" s="184"/>
      <c r="I4" s="184"/>
    </row>
    <row r="5" spans="1:10" ht="18.95" customHeight="1" x14ac:dyDescent="0.2">
      <c r="A5" s="187" t="s">
        <v>0</v>
      </c>
      <c r="B5" s="188"/>
      <c r="C5" s="188"/>
      <c r="D5" s="188"/>
      <c r="E5" s="188"/>
      <c r="F5" s="189"/>
      <c r="G5" s="185" t="s">
        <v>142</v>
      </c>
      <c r="H5" s="185" t="s">
        <v>77</v>
      </c>
      <c r="I5" s="185" t="s">
        <v>78</v>
      </c>
    </row>
    <row r="6" spans="1:10" ht="18" customHeight="1" thickBot="1" x14ac:dyDescent="0.25">
      <c r="A6" s="190"/>
      <c r="B6" s="191"/>
      <c r="C6" s="191"/>
      <c r="D6" s="191"/>
      <c r="E6" s="191"/>
      <c r="F6" s="192"/>
      <c r="G6" s="186"/>
      <c r="H6" s="186"/>
      <c r="I6" s="186"/>
      <c r="J6" s="9"/>
    </row>
    <row r="7" spans="1:10" ht="16.5" thickBot="1" x14ac:dyDescent="0.3">
      <c r="A7" s="6" t="s">
        <v>24</v>
      </c>
      <c r="B7" s="180" t="s">
        <v>25</v>
      </c>
      <c r="C7" s="181"/>
      <c r="D7" s="181"/>
      <c r="E7" s="181"/>
      <c r="F7" s="182"/>
      <c r="G7" s="7"/>
      <c r="H7" s="7"/>
      <c r="I7" s="7"/>
    </row>
    <row r="8" spans="1:10" ht="15" x14ac:dyDescent="0.2">
      <c r="A8" s="10" t="s">
        <v>4</v>
      </c>
      <c r="B8" s="159" t="s">
        <v>26</v>
      </c>
      <c r="C8" s="160"/>
      <c r="D8" s="160"/>
      <c r="E8" s="160"/>
      <c r="F8" s="161"/>
      <c r="G8" s="17">
        <v>3081511</v>
      </c>
      <c r="H8" s="17">
        <v>400</v>
      </c>
      <c r="I8" s="17">
        <f>G8+H8</f>
        <v>3081911</v>
      </c>
    </row>
    <row r="9" spans="1:10" ht="15" x14ac:dyDescent="0.2">
      <c r="A9" s="11" t="s">
        <v>5</v>
      </c>
      <c r="B9" s="153" t="s">
        <v>27</v>
      </c>
      <c r="C9" s="154"/>
      <c r="D9" s="154"/>
      <c r="E9" s="154"/>
      <c r="F9" s="155"/>
      <c r="G9" s="18">
        <v>5873986</v>
      </c>
      <c r="H9" s="18">
        <v>13834</v>
      </c>
      <c r="I9" s="17">
        <f t="shared" ref="I9:I15" si="0">G9+H9</f>
        <v>5887820</v>
      </c>
    </row>
    <row r="10" spans="1:10" ht="15" x14ac:dyDescent="0.2">
      <c r="A10" s="11" t="s">
        <v>6</v>
      </c>
      <c r="B10" s="153" t="s">
        <v>28</v>
      </c>
      <c r="C10" s="154"/>
      <c r="D10" s="154"/>
      <c r="E10" s="154"/>
      <c r="F10" s="155"/>
      <c r="G10" s="18">
        <v>1240875</v>
      </c>
      <c r="H10" s="18">
        <v>3884</v>
      </c>
      <c r="I10" s="17">
        <f t="shared" si="0"/>
        <v>1244759</v>
      </c>
    </row>
    <row r="11" spans="1:10" ht="15" x14ac:dyDescent="0.2">
      <c r="A11" s="11" t="s">
        <v>7</v>
      </c>
      <c r="B11" s="153" t="s">
        <v>51</v>
      </c>
      <c r="C11" s="154"/>
      <c r="D11" s="154"/>
      <c r="E11" s="154"/>
      <c r="F11" s="155"/>
      <c r="G11" s="18">
        <v>781769</v>
      </c>
      <c r="H11" s="18">
        <v>5465</v>
      </c>
      <c r="I11" s="17">
        <f t="shared" si="0"/>
        <v>787234</v>
      </c>
    </row>
    <row r="12" spans="1:10" ht="15" x14ac:dyDescent="0.2">
      <c r="A12" s="11" t="s">
        <v>48</v>
      </c>
      <c r="B12" s="153" t="s">
        <v>52</v>
      </c>
      <c r="C12" s="154"/>
      <c r="D12" s="154"/>
      <c r="E12" s="154"/>
      <c r="F12" s="155"/>
      <c r="G12" s="18">
        <v>5886</v>
      </c>
      <c r="H12" s="18">
        <v>310</v>
      </c>
      <c r="I12" s="17">
        <f t="shared" si="0"/>
        <v>6196</v>
      </c>
    </row>
    <row r="13" spans="1:10" ht="15.75" thickBot="1" x14ac:dyDescent="0.25">
      <c r="A13" s="11" t="s">
        <v>53</v>
      </c>
      <c r="B13" s="153" t="s">
        <v>29</v>
      </c>
      <c r="C13" s="154"/>
      <c r="D13" s="154"/>
      <c r="E13" s="154"/>
      <c r="F13" s="155"/>
      <c r="G13" s="18">
        <v>0</v>
      </c>
      <c r="H13" s="18"/>
      <c r="I13" s="17">
        <f t="shared" si="0"/>
        <v>0</v>
      </c>
    </row>
    <row r="14" spans="1:10" ht="16.5" customHeight="1" thickBot="1" x14ac:dyDescent="0.3">
      <c r="A14" s="13" t="s">
        <v>54</v>
      </c>
      <c r="B14" s="137" t="s">
        <v>79</v>
      </c>
      <c r="C14" s="138"/>
      <c r="D14" s="138"/>
      <c r="E14" s="138"/>
      <c r="F14" s="139"/>
      <c r="G14" s="19">
        <f>SUM(G8:G13)</f>
        <v>10984027</v>
      </c>
      <c r="H14" s="19">
        <f>SUM(H8:H13)</f>
        <v>23893</v>
      </c>
      <c r="I14" s="19">
        <f>SUM(I8:I13)</f>
        <v>11007920</v>
      </c>
    </row>
    <row r="15" spans="1:10" s="1" customFormat="1" ht="15.75" customHeight="1" thickBot="1" x14ac:dyDescent="0.25">
      <c r="A15" s="12" t="s">
        <v>55</v>
      </c>
      <c r="B15" s="162" t="s">
        <v>30</v>
      </c>
      <c r="C15" s="163"/>
      <c r="D15" s="163"/>
      <c r="E15" s="163"/>
      <c r="F15" s="164"/>
      <c r="G15" s="20">
        <v>687795</v>
      </c>
      <c r="H15" s="20"/>
      <c r="I15" s="17">
        <f t="shared" si="0"/>
        <v>687795</v>
      </c>
    </row>
    <row r="16" spans="1:10" ht="16.5" customHeight="1" thickBot="1" x14ac:dyDescent="0.3">
      <c r="A16" s="6" t="s">
        <v>56</v>
      </c>
      <c r="B16" s="137" t="s">
        <v>80</v>
      </c>
      <c r="C16" s="138"/>
      <c r="D16" s="138"/>
      <c r="E16" s="138"/>
      <c r="F16" s="139"/>
      <c r="G16" s="19">
        <f>SUM(G15)</f>
        <v>687795</v>
      </c>
      <c r="H16" s="19">
        <f>SUM(H15)</f>
        <v>0</v>
      </c>
      <c r="I16" s="19">
        <f>SUM(I15)</f>
        <v>687795</v>
      </c>
    </row>
    <row r="17" spans="1:11" ht="15.75" customHeight="1" thickBot="1" x14ac:dyDescent="0.25">
      <c r="A17" s="21" t="s">
        <v>61</v>
      </c>
      <c r="B17" s="140" t="s">
        <v>81</v>
      </c>
      <c r="C17" s="141"/>
      <c r="D17" s="141"/>
      <c r="E17" s="141"/>
      <c r="F17" s="142"/>
      <c r="G17" s="22">
        <f>SUM(G16,G14)</f>
        <v>11671822</v>
      </c>
      <c r="H17" s="22">
        <f>SUM(H16,H14)</f>
        <v>23893</v>
      </c>
      <c r="I17" s="22">
        <f>SUM(I16,I14)</f>
        <v>11695715</v>
      </c>
    </row>
    <row r="18" spans="1:11" ht="15" customHeight="1" x14ac:dyDescent="0.2">
      <c r="A18" s="23" t="s">
        <v>62</v>
      </c>
      <c r="B18" s="165" t="s">
        <v>82</v>
      </c>
      <c r="C18" s="166"/>
      <c r="D18" s="166"/>
      <c r="E18" s="166"/>
      <c r="F18" s="167"/>
      <c r="G18" s="24">
        <v>0</v>
      </c>
      <c r="H18" s="24"/>
      <c r="I18" s="17">
        <f>G18+H18</f>
        <v>0</v>
      </c>
    </row>
    <row r="19" spans="1:11" ht="15.75" customHeight="1" thickBot="1" x14ac:dyDescent="0.25">
      <c r="A19" s="12" t="s">
        <v>63</v>
      </c>
      <c r="B19" s="162" t="s">
        <v>83</v>
      </c>
      <c r="C19" s="163"/>
      <c r="D19" s="163"/>
      <c r="E19" s="163"/>
      <c r="F19" s="164"/>
      <c r="G19" s="20">
        <v>0</v>
      </c>
      <c r="H19" s="25"/>
      <c r="I19" s="17">
        <f>G19+H19</f>
        <v>0</v>
      </c>
    </row>
    <row r="20" spans="1:11" ht="15.75" customHeight="1" thickBot="1" x14ac:dyDescent="0.25">
      <c r="A20" s="21" t="s">
        <v>64</v>
      </c>
      <c r="B20" s="140" t="s">
        <v>84</v>
      </c>
      <c r="C20" s="141"/>
      <c r="D20" s="141"/>
      <c r="E20" s="141"/>
      <c r="F20" s="142"/>
      <c r="G20" s="22">
        <f>SUM(G18:G19)</f>
        <v>0</v>
      </c>
      <c r="H20" s="22">
        <f>SUM(H18:H19)</f>
        <v>0</v>
      </c>
      <c r="I20" s="22">
        <f>SUM(I18:I19)</f>
        <v>0</v>
      </c>
    </row>
    <row r="21" spans="1:11" ht="16.5" customHeight="1" thickBot="1" x14ac:dyDescent="0.3">
      <c r="A21" s="26" t="s">
        <v>65</v>
      </c>
      <c r="B21" s="174" t="s">
        <v>85</v>
      </c>
      <c r="C21" s="175"/>
      <c r="D21" s="175"/>
      <c r="E21" s="175"/>
      <c r="F21" s="176"/>
      <c r="G21" s="27">
        <f>SUM(G17,G20)</f>
        <v>11671822</v>
      </c>
      <c r="H21" s="27">
        <f>SUM(H17,H20)</f>
        <v>23893</v>
      </c>
      <c r="I21" s="27">
        <f>SUM(I17,I20)</f>
        <v>11695715</v>
      </c>
    </row>
    <row r="22" spans="1:11" ht="15" x14ac:dyDescent="0.2">
      <c r="A22" s="28" t="s">
        <v>66</v>
      </c>
      <c r="B22" s="177" t="s">
        <v>47</v>
      </c>
      <c r="C22" s="178"/>
      <c r="D22" s="178"/>
      <c r="E22" s="178"/>
      <c r="F22" s="179"/>
      <c r="G22" s="17">
        <v>4273581</v>
      </c>
      <c r="H22" s="17">
        <v>5591</v>
      </c>
      <c r="I22" s="17">
        <f t="shared" ref="I22:I28" si="1">G22+H22</f>
        <v>4279172</v>
      </c>
    </row>
    <row r="23" spans="1:11" ht="15" x14ac:dyDescent="0.2">
      <c r="A23" s="29" t="s">
        <v>67</v>
      </c>
      <c r="B23" s="153" t="s">
        <v>31</v>
      </c>
      <c r="C23" s="154"/>
      <c r="D23" s="154"/>
      <c r="E23" s="154"/>
      <c r="F23" s="155"/>
      <c r="G23" s="18">
        <v>1345280</v>
      </c>
      <c r="H23" s="18">
        <v>1562</v>
      </c>
      <c r="I23" s="17">
        <f t="shared" si="1"/>
        <v>1346842</v>
      </c>
    </row>
    <row r="24" spans="1:11" s="1" customFormat="1" ht="15" x14ac:dyDescent="0.2">
      <c r="A24" s="29" t="s">
        <v>8</v>
      </c>
      <c r="B24" s="153" t="s">
        <v>58</v>
      </c>
      <c r="C24" s="154"/>
      <c r="D24" s="154"/>
      <c r="E24" s="154"/>
      <c r="F24" s="155"/>
      <c r="G24" s="18">
        <v>8721720</v>
      </c>
      <c r="H24" s="18">
        <v>-95318</v>
      </c>
      <c r="I24" s="17">
        <f t="shared" si="1"/>
        <v>8626402</v>
      </c>
      <c r="J24" s="14"/>
    </row>
    <row r="25" spans="1:11" s="1" customFormat="1" ht="15" x14ac:dyDescent="0.2">
      <c r="A25" s="29" t="s">
        <v>9</v>
      </c>
      <c r="B25" s="153" t="s">
        <v>59</v>
      </c>
      <c r="C25" s="154"/>
      <c r="D25" s="154"/>
      <c r="E25" s="154"/>
      <c r="F25" s="155"/>
      <c r="G25" s="18">
        <f>936169</f>
        <v>936169</v>
      </c>
      <c r="H25" s="18">
        <f>114413-113893</f>
        <v>520</v>
      </c>
      <c r="I25" s="17">
        <f t="shared" si="1"/>
        <v>936689</v>
      </c>
      <c r="K25" s="14"/>
    </row>
    <row r="26" spans="1:11" s="2" customFormat="1" ht="15" x14ac:dyDescent="0.2">
      <c r="A26" s="29" t="s">
        <v>10</v>
      </c>
      <c r="B26" s="153" t="s">
        <v>86</v>
      </c>
      <c r="C26" s="154"/>
      <c r="D26" s="154"/>
      <c r="E26" s="154"/>
      <c r="F26" s="155"/>
      <c r="G26" s="18"/>
      <c r="H26" s="18">
        <v>113893</v>
      </c>
      <c r="I26" s="17">
        <f t="shared" si="1"/>
        <v>113893</v>
      </c>
    </row>
    <row r="27" spans="1:11" s="2" customFormat="1" ht="15" x14ac:dyDescent="0.2">
      <c r="A27" s="29" t="s">
        <v>11</v>
      </c>
      <c r="B27" s="153" t="s">
        <v>60</v>
      </c>
      <c r="C27" s="154"/>
      <c r="D27" s="154"/>
      <c r="E27" s="154"/>
      <c r="F27" s="155"/>
      <c r="G27" s="18">
        <f>1622713+3767</f>
        <v>1626480</v>
      </c>
      <c r="H27" s="18">
        <v>132452</v>
      </c>
      <c r="I27" s="17">
        <f t="shared" si="1"/>
        <v>1758932</v>
      </c>
    </row>
    <row r="28" spans="1:11" s="2" customFormat="1" ht="15.75" thickBot="1" x14ac:dyDescent="0.25">
      <c r="A28" s="30" t="s">
        <v>12</v>
      </c>
      <c r="B28" s="153" t="s">
        <v>32</v>
      </c>
      <c r="C28" s="154"/>
      <c r="D28" s="154"/>
      <c r="E28" s="154"/>
      <c r="F28" s="155"/>
      <c r="G28" s="18">
        <v>15465</v>
      </c>
      <c r="H28" s="18">
        <v>600</v>
      </c>
      <c r="I28" s="17">
        <f t="shared" si="1"/>
        <v>16065</v>
      </c>
      <c r="K28" s="15"/>
    </row>
    <row r="29" spans="1:11" s="2" customFormat="1" ht="16.5" customHeight="1" thickBot="1" x14ac:dyDescent="0.3">
      <c r="A29" s="31" t="s">
        <v>13</v>
      </c>
      <c r="B29" s="137" t="s">
        <v>87</v>
      </c>
      <c r="C29" s="138"/>
      <c r="D29" s="138"/>
      <c r="E29" s="138"/>
      <c r="F29" s="139"/>
      <c r="G29" s="19">
        <f>SUM(G22:G28)</f>
        <v>16918695</v>
      </c>
      <c r="H29" s="19">
        <f>SUM(H22:H28)</f>
        <v>159300</v>
      </c>
      <c r="I29" s="19">
        <f>SUM(I22:I28)</f>
        <v>17077995</v>
      </c>
      <c r="K29" s="15"/>
    </row>
    <row r="30" spans="1:11" s="2" customFormat="1" ht="15.75" customHeight="1" thickBot="1" x14ac:dyDescent="0.25">
      <c r="A30" s="32" t="s">
        <v>14</v>
      </c>
      <c r="B30" s="147" t="s">
        <v>33</v>
      </c>
      <c r="C30" s="148"/>
      <c r="D30" s="148"/>
      <c r="E30" s="148"/>
      <c r="F30" s="149"/>
      <c r="G30" s="33">
        <v>417612</v>
      </c>
      <c r="H30" s="33">
        <v>-168744</v>
      </c>
      <c r="I30" s="17">
        <f>G30+H30</f>
        <v>248868</v>
      </c>
    </row>
    <row r="31" spans="1:11" s="2" customFormat="1" ht="16.5" customHeight="1" thickBot="1" x14ac:dyDescent="0.3">
      <c r="A31" s="4" t="s">
        <v>15</v>
      </c>
      <c r="B31" s="137" t="s">
        <v>88</v>
      </c>
      <c r="C31" s="138"/>
      <c r="D31" s="138"/>
      <c r="E31" s="138"/>
      <c r="F31" s="139"/>
      <c r="G31" s="19">
        <f>SUM(G30)</f>
        <v>417612</v>
      </c>
      <c r="H31" s="19">
        <f>SUM(H30)</f>
        <v>-168744</v>
      </c>
      <c r="I31" s="19">
        <f>SUM(I30)</f>
        <v>248868</v>
      </c>
    </row>
    <row r="32" spans="1:11" s="1" customFormat="1" ht="15.75" customHeight="1" thickBot="1" x14ac:dyDescent="0.25">
      <c r="A32" s="34" t="s">
        <v>16</v>
      </c>
      <c r="B32" s="140" t="s">
        <v>89</v>
      </c>
      <c r="C32" s="141"/>
      <c r="D32" s="141"/>
      <c r="E32" s="141"/>
      <c r="F32" s="142"/>
      <c r="G32" s="22">
        <f>SUM(G31,G29)</f>
        <v>17336307</v>
      </c>
      <c r="H32" s="22">
        <f>SUM(H31,H29)</f>
        <v>-9444</v>
      </c>
      <c r="I32" s="22">
        <f>SUM(I31,I29)</f>
        <v>17326863</v>
      </c>
    </row>
    <row r="33" spans="1:10" s="2" customFormat="1" ht="15" customHeight="1" x14ac:dyDescent="0.2">
      <c r="A33" s="35" t="s">
        <v>17</v>
      </c>
      <c r="B33" s="165" t="s">
        <v>90</v>
      </c>
      <c r="C33" s="166"/>
      <c r="D33" s="166"/>
      <c r="E33" s="166"/>
      <c r="F33" s="167"/>
      <c r="G33" s="24">
        <v>0</v>
      </c>
      <c r="H33" s="24"/>
      <c r="I33" s="17">
        <f>G33+H33</f>
        <v>0</v>
      </c>
    </row>
    <row r="34" spans="1:10" s="2" customFormat="1" ht="15.75" customHeight="1" thickBot="1" x14ac:dyDescent="0.25">
      <c r="A34" s="5" t="s">
        <v>18</v>
      </c>
      <c r="B34" s="168" t="s">
        <v>46</v>
      </c>
      <c r="C34" s="169"/>
      <c r="D34" s="169"/>
      <c r="E34" s="169"/>
      <c r="F34" s="170"/>
      <c r="G34" s="25">
        <v>0</v>
      </c>
      <c r="H34" s="25"/>
      <c r="I34" s="17">
        <f>G34+H34</f>
        <v>0</v>
      </c>
    </row>
    <row r="35" spans="1:10" s="2" customFormat="1" ht="15.75" customHeight="1" thickBot="1" x14ac:dyDescent="0.25">
      <c r="A35" s="34" t="s">
        <v>19</v>
      </c>
      <c r="B35" s="140" t="s">
        <v>91</v>
      </c>
      <c r="C35" s="141"/>
      <c r="D35" s="141"/>
      <c r="E35" s="141"/>
      <c r="F35" s="142"/>
      <c r="G35" s="22">
        <f>SUM(G33:G34)</f>
        <v>0</v>
      </c>
      <c r="H35" s="22">
        <f>SUM(H33:H34)</f>
        <v>0</v>
      </c>
      <c r="I35" s="22">
        <f>SUM(I33:I34)</f>
        <v>0</v>
      </c>
    </row>
    <row r="36" spans="1:10" s="2" customFormat="1" ht="16.5" customHeight="1" thickBot="1" x14ac:dyDescent="0.3">
      <c r="A36" s="36" t="s">
        <v>20</v>
      </c>
      <c r="B36" s="174" t="s">
        <v>92</v>
      </c>
      <c r="C36" s="175"/>
      <c r="D36" s="175"/>
      <c r="E36" s="175"/>
      <c r="F36" s="176"/>
      <c r="G36" s="27">
        <f>SUM(G32,G35)</f>
        <v>17336307</v>
      </c>
      <c r="H36" s="27">
        <f>SUM(H32,H35)</f>
        <v>-9444</v>
      </c>
      <c r="I36" s="27">
        <f>SUM(I32,I35)</f>
        <v>17326863</v>
      </c>
    </row>
    <row r="37" spans="1:10" s="2" customFormat="1" ht="16.5" thickBot="1" x14ac:dyDescent="0.3">
      <c r="A37" s="6" t="s">
        <v>34</v>
      </c>
      <c r="B37" s="171" t="s">
        <v>35</v>
      </c>
      <c r="C37" s="172"/>
      <c r="D37" s="172"/>
      <c r="E37" s="172"/>
      <c r="F37" s="173"/>
      <c r="G37" s="37"/>
      <c r="H37" s="37"/>
      <c r="I37" s="37"/>
    </row>
    <row r="38" spans="1:10" s="2" customFormat="1" ht="15" x14ac:dyDescent="0.2">
      <c r="A38" s="35" t="s">
        <v>21</v>
      </c>
      <c r="B38" s="159" t="s">
        <v>36</v>
      </c>
      <c r="C38" s="160"/>
      <c r="D38" s="160"/>
      <c r="E38" s="160"/>
      <c r="F38" s="161"/>
      <c r="G38" s="17">
        <v>8457405</v>
      </c>
      <c r="H38" s="17">
        <v>98998</v>
      </c>
      <c r="I38" s="17">
        <f>G38+H38</f>
        <v>8556403</v>
      </c>
    </row>
    <row r="39" spans="1:10" s="2" customFormat="1" ht="15" x14ac:dyDescent="0.2">
      <c r="A39" s="38" t="s">
        <v>22</v>
      </c>
      <c r="B39" s="153" t="s">
        <v>51</v>
      </c>
      <c r="C39" s="154"/>
      <c r="D39" s="154"/>
      <c r="E39" s="154"/>
      <c r="F39" s="155"/>
      <c r="G39" s="18">
        <v>1112052</v>
      </c>
      <c r="H39" s="18"/>
      <c r="I39" s="17">
        <f>G39+H39</f>
        <v>1112052</v>
      </c>
    </row>
    <row r="40" spans="1:10" s="2" customFormat="1" ht="15" x14ac:dyDescent="0.2">
      <c r="A40" s="38" t="s">
        <v>23</v>
      </c>
      <c r="B40" s="153" t="s">
        <v>52</v>
      </c>
      <c r="C40" s="154"/>
      <c r="D40" s="154"/>
      <c r="E40" s="154"/>
      <c r="F40" s="155"/>
      <c r="G40" s="18">
        <v>6000</v>
      </c>
      <c r="H40" s="18"/>
      <c r="I40" s="17">
        <f>G40+H40</f>
        <v>6000</v>
      </c>
    </row>
    <row r="41" spans="1:10" s="1" customFormat="1" ht="15.75" thickBot="1" x14ac:dyDescent="0.25">
      <c r="A41" s="39" t="s">
        <v>68</v>
      </c>
      <c r="B41" s="153" t="s">
        <v>57</v>
      </c>
      <c r="C41" s="154"/>
      <c r="D41" s="154"/>
      <c r="E41" s="154"/>
      <c r="F41" s="155"/>
      <c r="G41" s="18">
        <v>437790</v>
      </c>
      <c r="H41" s="18"/>
      <c r="I41" s="17">
        <f>G41+H41</f>
        <v>437790</v>
      </c>
    </row>
    <row r="42" spans="1:10" s="1" customFormat="1" ht="16.5" customHeight="1" thickBot="1" x14ac:dyDescent="0.3">
      <c r="A42" s="13" t="s">
        <v>69</v>
      </c>
      <c r="B42" s="137" t="s">
        <v>93</v>
      </c>
      <c r="C42" s="138"/>
      <c r="D42" s="138"/>
      <c r="E42" s="138"/>
      <c r="F42" s="139"/>
      <c r="G42" s="19">
        <f>SUM(G38:G41)</f>
        <v>10013247</v>
      </c>
      <c r="H42" s="19">
        <f>SUM(H38:H41)</f>
        <v>98998</v>
      </c>
      <c r="I42" s="19">
        <f>SUM(I38:I41)</f>
        <v>10112245</v>
      </c>
    </row>
    <row r="43" spans="1:10" s="1" customFormat="1" ht="16.5" customHeight="1" thickBot="1" x14ac:dyDescent="0.25">
      <c r="A43" s="12" t="s">
        <v>70</v>
      </c>
      <c r="B43" s="147" t="s">
        <v>37</v>
      </c>
      <c r="C43" s="148"/>
      <c r="D43" s="148"/>
      <c r="E43" s="148"/>
      <c r="F43" s="149"/>
      <c r="G43" s="33">
        <v>2187</v>
      </c>
      <c r="H43" s="33"/>
      <c r="I43" s="17">
        <f>G43+H43</f>
        <v>2187</v>
      </c>
    </row>
    <row r="44" spans="1:10" s="1" customFormat="1" ht="16.5" customHeight="1" thickBot="1" x14ac:dyDescent="0.3">
      <c r="A44" s="6" t="s">
        <v>71</v>
      </c>
      <c r="B44" s="137" t="s">
        <v>94</v>
      </c>
      <c r="C44" s="138"/>
      <c r="D44" s="138"/>
      <c r="E44" s="138"/>
      <c r="F44" s="139"/>
      <c r="G44" s="19">
        <f>SUM(G43)</f>
        <v>2187</v>
      </c>
      <c r="H44" s="19">
        <f>SUM(H43)</f>
        <v>0</v>
      </c>
      <c r="I44" s="19">
        <f>SUM(I43)</f>
        <v>2187</v>
      </c>
    </row>
    <row r="45" spans="1:10" s="1" customFormat="1" ht="15.75" customHeight="1" thickBot="1" x14ac:dyDescent="0.25">
      <c r="A45" s="21" t="s">
        <v>72</v>
      </c>
      <c r="B45" s="140" t="s">
        <v>95</v>
      </c>
      <c r="C45" s="141"/>
      <c r="D45" s="141"/>
      <c r="E45" s="141"/>
      <c r="F45" s="142"/>
      <c r="G45" s="22">
        <f>SUM(G44,G42)</f>
        <v>10015434</v>
      </c>
      <c r="H45" s="22">
        <f>SUM(H44,H42)</f>
        <v>98998</v>
      </c>
      <c r="I45" s="22">
        <f>SUM(I44,I42)</f>
        <v>10114432</v>
      </c>
    </row>
    <row r="46" spans="1:10" s="1" customFormat="1" ht="16.5" customHeight="1" thickBot="1" x14ac:dyDescent="0.25">
      <c r="A46" s="12" t="s">
        <v>73</v>
      </c>
      <c r="B46" s="162" t="s">
        <v>96</v>
      </c>
      <c r="C46" s="163"/>
      <c r="D46" s="163"/>
      <c r="E46" s="163"/>
      <c r="F46" s="164"/>
      <c r="G46" s="33">
        <v>3769026</v>
      </c>
      <c r="H46" s="33"/>
      <c r="I46" s="17">
        <f>G46+H46</f>
        <v>3769026</v>
      </c>
    </row>
    <row r="47" spans="1:10" s="1" customFormat="1" ht="15.75" customHeight="1" thickBot="1" x14ac:dyDescent="0.25">
      <c r="A47" s="21" t="s">
        <v>74</v>
      </c>
      <c r="B47" s="140" t="s">
        <v>97</v>
      </c>
      <c r="C47" s="141"/>
      <c r="D47" s="141"/>
      <c r="E47" s="141"/>
      <c r="F47" s="142"/>
      <c r="G47" s="22">
        <f>SUM(G46)</f>
        <v>3769026</v>
      </c>
      <c r="H47" s="22">
        <f>SUM(H46)</f>
        <v>0</v>
      </c>
      <c r="I47" s="22">
        <f>SUM(I46)</f>
        <v>3769026</v>
      </c>
      <c r="J47" s="14"/>
    </row>
    <row r="48" spans="1:10" ht="16.5" customHeight="1" thickBot="1" x14ac:dyDescent="0.3">
      <c r="A48" s="26" t="s">
        <v>75</v>
      </c>
      <c r="B48" s="156" t="s">
        <v>98</v>
      </c>
      <c r="C48" s="157"/>
      <c r="D48" s="157"/>
      <c r="E48" s="157"/>
      <c r="F48" s="158"/>
      <c r="G48" s="27">
        <f>SUM(G47,G45)</f>
        <v>13784460</v>
      </c>
      <c r="H48" s="27">
        <f>SUM(H47,H45)</f>
        <v>98998</v>
      </c>
      <c r="I48" s="27">
        <f>SUM(I47,I45)</f>
        <v>13883458</v>
      </c>
    </row>
    <row r="49" spans="1:9" ht="15" x14ac:dyDescent="0.2">
      <c r="A49" s="23" t="s">
        <v>99</v>
      </c>
      <c r="B49" s="159" t="s">
        <v>38</v>
      </c>
      <c r="C49" s="160"/>
      <c r="D49" s="160"/>
      <c r="E49" s="160"/>
      <c r="F49" s="161"/>
      <c r="G49" s="24">
        <v>4840712</v>
      </c>
      <c r="H49" s="24"/>
      <c r="I49" s="17">
        <f t="shared" ref="I49:I54" si="2">G49+H49</f>
        <v>4840712</v>
      </c>
    </row>
    <row r="50" spans="1:9" ht="15" x14ac:dyDescent="0.2">
      <c r="A50" s="40" t="s">
        <v>100</v>
      </c>
      <c r="B50" s="153" t="s">
        <v>39</v>
      </c>
      <c r="C50" s="154"/>
      <c r="D50" s="154"/>
      <c r="E50" s="154"/>
      <c r="F50" s="155"/>
      <c r="G50" s="18">
        <v>1021138</v>
      </c>
      <c r="H50" s="18">
        <v>42210</v>
      </c>
      <c r="I50" s="17">
        <f t="shared" si="2"/>
        <v>1063348</v>
      </c>
    </row>
    <row r="51" spans="1:9" ht="15" x14ac:dyDescent="0.2">
      <c r="A51" s="40" t="s">
        <v>101</v>
      </c>
      <c r="B51" s="153" t="s">
        <v>40</v>
      </c>
      <c r="C51" s="154"/>
      <c r="D51" s="154"/>
      <c r="E51" s="154"/>
      <c r="F51" s="155"/>
      <c r="G51" s="18">
        <v>729139</v>
      </c>
      <c r="H51" s="18"/>
      <c r="I51" s="17">
        <f t="shared" si="2"/>
        <v>729139</v>
      </c>
    </row>
    <row r="52" spans="1:9" ht="15" x14ac:dyDescent="0.2">
      <c r="A52" s="40" t="s">
        <v>102</v>
      </c>
      <c r="B52" s="153" t="s">
        <v>59</v>
      </c>
      <c r="C52" s="154"/>
      <c r="D52" s="154"/>
      <c r="E52" s="154"/>
      <c r="F52" s="155"/>
      <c r="G52" s="18">
        <v>188129</v>
      </c>
      <c r="H52" s="18"/>
      <c r="I52" s="17">
        <f t="shared" si="2"/>
        <v>188129</v>
      </c>
    </row>
    <row r="53" spans="1:9" ht="15" x14ac:dyDescent="0.2">
      <c r="A53" s="40" t="s">
        <v>103</v>
      </c>
      <c r="B53" s="153" t="s">
        <v>60</v>
      </c>
      <c r="C53" s="154"/>
      <c r="D53" s="154"/>
      <c r="E53" s="154"/>
      <c r="F53" s="155"/>
      <c r="G53" s="18">
        <v>932027</v>
      </c>
      <c r="H53" s="18">
        <v>91125</v>
      </c>
      <c r="I53" s="17">
        <f t="shared" si="2"/>
        <v>1023152</v>
      </c>
    </row>
    <row r="54" spans="1:9" ht="15.75" thickBot="1" x14ac:dyDescent="0.25">
      <c r="A54" s="41" t="s">
        <v>104</v>
      </c>
      <c r="B54" s="153" t="s">
        <v>41</v>
      </c>
      <c r="C54" s="154"/>
      <c r="D54" s="154"/>
      <c r="E54" s="154"/>
      <c r="F54" s="155"/>
      <c r="G54" s="18">
        <v>108830</v>
      </c>
      <c r="H54" s="18">
        <v>-1000</v>
      </c>
      <c r="I54" s="17">
        <f t="shared" si="2"/>
        <v>107830</v>
      </c>
    </row>
    <row r="55" spans="1:9" ht="16.5" customHeight="1" thickBot="1" x14ac:dyDescent="0.3">
      <c r="A55" s="42">
        <v>47</v>
      </c>
      <c r="B55" s="137" t="s">
        <v>105</v>
      </c>
      <c r="C55" s="138"/>
      <c r="D55" s="138"/>
      <c r="E55" s="138"/>
      <c r="F55" s="139"/>
      <c r="G55" s="19">
        <f>SUM(G49:G54)</f>
        <v>7819975</v>
      </c>
      <c r="H55" s="19">
        <f>SUM(H49:H54)</f>
        <v>132335</v>
      </c>
      <c r="I55" s="19">
        <f>SUM(I49:I54)</f>
        <v>7952310</v>
      </c>
    </row>
    <row r="56" spans="1:9" ht="15.75" customHeight="1" thickBot="1" x14ac:dyDescent="0.25">
      <c r="A56" s="32" t="s">
        <v>106</v>
      </c>
      <c r="B56" s="147" t="s">
        <v>33</v>
      </c>
      <c r="C56" s="148"/>
      <c r="D56" s="148"/>
      <c r="E56" s="148"/>
      <c r="F56" s="149"/>
      <c r="G56" s="33">
        <v>0</v>
      </c>
      <c r="H56" s="33"/>
      <c r="I56" s="17">
        <f>G56+H56</f>
        <v>0</v>
      </c>
    </row>
    <row r="57" spans="1:9" ht="16.5" customHeight="1" thickBot="1" x14ac:dyDescent="0.3">
      <c r="A57" s="4" t="s">
        <v>107</v>
      </c>
      <c r="B57" s="137" t="s">
        <v>108</v>
      </c>
      <c r="C57" s="138"/>
      <c r="D57" s="138"/>
      <c r="E57" s="138"/>
      <c r="F57" s="139"/>
      <c r="G57" s="19">
        <f>SUM(G56)</f>
        <v>0</v>
      </c>
      <c r="H57" s="19">
        <f>SUM(H56)</f>
        <v>0</v>
      </c>
      <c r="I57" s="19">
        <f>SUM(I56)</f>
        <v>0</v>
      </c>
    </row>
    <row r="58" spans="1:9" ht="15.75" customHeight="1" thickBot="1" x14ac:dyDescent="0.25">
      <c r="A58" s="34" t="s">
        <v>109</v>
      </c>
      <c r="B58" s="140" t="s">
        <v>110</v>
      </c>
      <c r="C58" s="141"/>
      <c r="D58" s="141"/>
      <c r="E58" s="141"/>
      <c r="F58" s="142"/>
      <c r="G58" s="22">
        <f>SUM(G57,G55)</f>
        <v>7819975</v>
      </c>
      <c r="H58" s="22">
        <f>SUM(H57,H55)</f>
        <v>132335</v>
      </c>
      <c r="I58" s="22">
        <f>SUM(I57,I55)</f>
        <v>7952310</v>
      </c>
    </row>
    <row r="59" spans="1:9" ht="15.75" customHeight="1" thickBot="1" x14ac:dyDescent="0.25">
      <c r="A59" s="32" t="s">
        <v>111</v>
      </c>
      <c r="B59" s="147" t="s">
        <v>42</v>
      </c>
      <c r="C59" s="148"/>
      <c r="D59" s="148"/>
      <c r="E59" s="148"/>
      <c r="F59" s="149"/>
      <c r="G59" s="33">
        <v>300000</v>
      </c>
      <c r="H59" s="33"/>
      <c r="I59" s="17">
        <f>G59+H59</f>
        <v>300000</v>
      </c>
    </row>
    <row r="60" spans="1:9" ht="15.75" customHeight="1" thickBot="1" x14ac:dyDescent="0.25">
      <c r="A60" s="34" t="s">
        <v>112</v>
      </c>
      <c r="B60" s="140" t="s">
        <v>113</v>
      </c>
      <c r="C60" s="141"/>
      <c r="D60" s="141"/>
      <c r="E60" s="141"/>
      <c r="F60" s="142"/>
      <c r="G60" s="22">
        <f>SUM(G59)</f>
        <v>300000</v>
      </c>
      <c r="H60" s="22">
        <f>SUM(H59)</f>
        <v>0</v>
      </c>
      <c r="I60" s="22">
        <f>SUM(I59)</f>
        <v>300000</v>
      </c>
    </row>
    <row r="61" spans="1:9" ht="16.5" customHeight="1" thickBot="1" x14ac:dyDescent="0.3">
      <c r="A61" s="43" t="s">
        <v>114</v>
      </c>
      <c r="B61" s="150" t="s">
        <v>115</v>
      </c>
      <c r="C61" s="151"/>
      <c r="D61" s="151"/>
      <c r="E61" s="151"/>
      <c r="F61" s="152"/>
      <c r="G61" s="44">
        <f>SUM(G60,G58)</f>
        <v>8119975</v>
      </c>
      <c r="H61" s="44">
        <f>SUM(H60,H58)</f>
        <v>132335</v>
      </c>
      <c r="I61" s="44">
        <f>SUM(I60,I58)</f>
        <v>8252310</v>
      </c>
    </row>
    <row r="62" spans="1:9" ht="17.25" thickTop="1" thickBot="1" x14ac:dyDescent="0.3">
      <c r="A62" s="45"/>
      <c r="B62" s="46"/>
      <c r="C62" s="46"/>
      <c r="D62" s="46"/>
      <c r="E62" s="46"/>
      <c r="F62" s="46"/>
      <c r="G62" s="47"/>
      <c r="H62" s="47"/>
      <c r="I62" s="47"/>
    </row>
    <row r="63" spans="1:9" ht="17.25" customHeight="1" thickTop="1" thickBot="1" x14ac:dyDescent="0.25">
      <c r="A63" s="48" t="s">
        <v>116</v>
      </c>
      <c r="B63" s="144" t="s">
        <v>117</v>
      </c>
      <c r="C63" s="145"/>
      <c r="D63" s="145"/>
      <c r="E63" s="145"/>
      <c r="F63" s="146"/>
      <c r="G63" s="25">
        <f>SUM(G14,G42)</f>
        <v>20997274</v>
      </c>
      <c r="H63" s="25">
        <f>SUM(H14,H42)</f>
        <v>122891</v>
      </c>
      <c r="I63" s="25">
        <f>SUM(I14,I42)</f>
        <v>21120165</v>
      </c>
    </row>
    <row r="64" spans="1:9" ht="16.5" customHeight="1" thickBot="1" x14ac:dyDescent="0.25">
      <c r="A64" s="48" t="s">
        <v>118</v>
      </c>
      <c r="B64" s="144" t="s">
        <v>119</v>
      </c>
      <c r="C64" s="145"/>
      <c r="D64" s="145"/>
      <c r="E64" s="145"/>
      <c r="F64" s="146"/>
      <c r="G64" s="25">
        <f>SUM(G16,G44)</f>
        <v>689982</v>
      </c>
      <c r="H64" s="25">
        <f>SUM(H16,H44)</f>
        <v>0</v>
      </c>
      <c r="I64" s="25">
        <f>SUM(I16,I44)</f>
        <v>689982</v>
      </c>
    </row>
    <row r="65" spans="1:9" ht="16.5" customHeight="1" thickBot="1" x14ac:dyDescent="0.3">
      <c r="A65" s="4" t="s">
        <v>120</v>
      </c>
      <c r="B65" s="137" t="s">
        <v>121</v>
      </c>
      <c r="C65" s="138"/>
      <c r="D65" s="138"/>
      <c r="E65" s="138"/>
      <c r="F65" s="139"/>
      <c r="G65" s="33">
        <f>SUM(G20,G47)</f>
        <v>3769026</v>
      </c>
      <c r="H65" s="33">
        <f>SUM(H20,H47)</f>
        <v>0</v>
      </c>
      <c r="I65" s="33">
        <f>SUM(I20,I47)</f>
        <v>3769026</v>
      </c>
    </row>
    <row r="66" spans="1:9" ht="16.5" customHeight="1" thickBot="1" x14ac:dyDescent="0.3">
      <c r="A66" s="4" t="s">
        <v>122</v>
      </c>
      <c r="B66" s="137" t="s">
        <v>123</v>
      </c>
      <c r="C66" s="138"/>
      <c r="D66" s="138"/>
      <c r="E66" s="138"/>
      <c r="F66" s="139"/>
      <c r="G66" s="33"/>
      <c r="H66" s="33"/>
      <c r="I66" s="33"/>
    </row>
    <row r="67" spans="1:9" ht="15.75" customHeight="1" thickBot="1" x14ac:dyDescent="0.25">
      <c r="A67" s="34" t="s">
        <v>124</v>
      </c>
      <c r="B67" s="140" t="s">
        <v>125</v>
      </c>
      <c r="C67" s="141"/>
      <c r="D67" s="141"/>
      <c r="E67" s="141"/>
      <c r="F67" s="142"/>
      <c r="G67" s="22">
        <f>SUM(G63:G66)</f>
        <v>25456282</v>
      </c>
      <c r="H67" s="22">
        <f>SUM(H63:H66)</f>
        <v>122891</v>
      </c>
      <c r="I67" s="22">
        <f>SUM(I63:I66)</f>
        <v>25579173</v>
      </c>
    </row>
    <row r="68" spans="1:9" ht="16.5" customHeight="1" thickBot="1" x14ac:dyDescent="0.25">
      <c r="A68" s="13" t="s">
        <v>126</v>
      </c>
      <c r="B68" s="143" t="s">
        <v>76</v>
      </c>
      <c r="C68" s="143"/>
      <c r="D68" s="143"/>
      <c r="E68" s="143"/>
      <c r="F68" s="143"/>
      <c r="G68" s="49">
        <v>-268805</v>
      </c>
      <c r="H68" s="49"/>
      <c r="I68" s="49">
        <f>G68+H68</f>
        <v>-268805</v>
      </c>
    </row>
    <row r="69" spans="1:9" ht="15.75" thickBot="1" x14ac:dyDescent="0.25">
      <c r="A69" s="50" t="s">
        <v>127</v>
      </c>
      <c r="B69" s="136" t="s">
        <v>128</v>
      </c>
      <c r="C69" s="136"/>
      <c r="D69" s="136"/>
      <c r="E69" s="136"/>
      <c r="F69" s="136"/>
      <c r="G69" s="51">
        <f>SUM(G67:G68)</f>
        <v>25187477</v>
      </c>
      <c r="H69" s="51">
        <f>SUM(H67:H68)</f>
        <v>122891</v>
      </c>
      <c r="I69" s="51">
        <f>SUM(I67:I68)</f>
        <v>25310368</v>
      </c>
    </row>
    <row r="70" spans="1:9" ht="16.5" customHeight="1" thickBot="1" x14ac:dyDescent="0.25">
      <c r="A70" s="42" t="s">
        <v>129</v>
      </c>
      <c r="B70" s="137" t="s">
        <v>130</v>
      </c>
      <c r="C70" s="138"/>
      <c r="D70" s="138"/>
      <c r="E70" s="138"/>
      <c r="F70" s="139"/>
      <c r="G70" s="33">
        <f>SUM(G29,G55)</f>
        <v>24738670</v>
      </c>
      <c r="H70" s="33">
        <f>SUM(H29,H55)</f>
        <v>291635</v>
      </c>
      <c r="I70" s="33">
        <f>SUM(I29,I55)</f>
        <v>25030305</v>
      </c>
    </row>
    <row r="71" spans="1:9" ht="16.5" customHeight="1" thickBot="1" x14ac:dyDescent="0.25">
      <c r="A71" s="42" t="s">
        <v>131</v>
      </c>
      <c r="B71" s="137" t="s">
        <v>132</v>
      </c>
      <c r="C71" s="138"/>
      <c r="D71" s="138"/>
      <c r="E71" s="138"/>
      <c r="F71" s="139"/>
      <c r="G71" s="33">
        <f>SUM(G31,G57)</f>
        <v>417612</v>
      </c>
      <c r="H71" s="33">
        <f>SUM(H31,H57)</f>
        <v>-168744</v>
      </c>
      <c r="I71" s="33">
        <f>SUM(I31,I57)</f>
        <v>248868</v>
      </c>
    </row>
    <row r="72" spans="1:9" ht="16.5" customHeight="1" thickBot="1" x14ac:dyDescent="0.3">
      <c r="A72" s="4" t="s">
        <v>133</v>
      </c>
      <c r="B72" s="137" t="s">
        <v>134</v>
      </c>
      <c r="C72" s="138"/>
      <c r="D72" s="138"/>
      <c r="E72" s="138"/>
      <c r="F72" s="139"/>
      <c r="G72" s="33">
        <f>SUM(G35,G60)</f>
        <v>300000</v>
      </c>
      <c r="H72" s="33">
        <f>SUM(H35,H60)</f>
        <v>0</v>
      </c>
      <c r="I72" s="33">
        <f>SUM(I35,I60)</f>
        <v>300000</v>
      </c>
    </row>
    <row r="73" spans="1:9" ht="16.5" customHeight="1" thickBot="1" x14ac:dyDescent="0.3">
      <c r="A73" s="4" t="s">
        <v>135</v>
      </c>
      <c r="B73" s="137" t="s">
        <v>136</v>
      </c>
      <c r="C73" s="138"/>
      <c r="D73" s="138"/>
      <c r="E73" s="138"/>
      <c r="F73" s="139"/>
      <c r="G73" s="33"/>
      <c r="H73" s="33"/>
      <c r="I73" s="33"/>
    </row>
    <row r="74" spans="1:9" ht="15.75" customHeight="1" thickBot="1" x14ac:dyDescent="0.25">
      <c r="A74" s="34" t="s">
        <v>137</v>
      </c>
      <c r="B74" s="140" t="s">
        <v>138</v>
      </c>
      <c r="C74" s="141"/>
      <c r="D74" s="141"/>
      <c r="E74" s="141"/>
      <c r="F74" s="142"/>
      <c r="G74" s="22">
        <f>SUM(G70:G73)</f>
        <v>25456282</v>
      </c>
      <c r="H74" s="22">
        <f>SUM(H70:H73)</f>
        <v>122891</v>
      </c>
      <c r="I74" s="22">
        <f>SUM(I70:I73)</f>
        <v>25579173</v>
      </c>
    </row>
    <row r="75" spans="1:9" ht="16.5" customHeight="1" thickBot="1" x14ac:dyDescent="0.25">
      <c r="A75" s="13" t="s">
        <v>139</v>
      </c>
      <c r="B75" s="143" t="s">
        <v>76</v>
      </c>
      <c r="C75" s="143"/>
      <c r="D75" s="143"/>
      <c r="E75" s="143"/>
      <c r="F75" s="143"/>
      <c r="G75" s="49">
        <v>-268805</v>
      </c>
      <c r="H75" s="49"/>
      <c r="I75" s="49">
        <f>G75+H75</f>
        <v>-268805</v>
      </c>
    </row>
    <row r="76" spans="1:9" ht="15.75" thickBot="1" x14ac:dyDescent="0.25">
      <c r="A76" s="50" t="s">
        <v>140</v>
      </c>
      <c r="B76" s="136" t="s">
        <v>141</v>
      </c>
      <c r="C76" s="136"/>
      <c r="D76" s="136"/>
      <c r="E76" s="136"/>
      <c r="F76" s="136"/>
      <c r="G76" s="52">
        <f>SUM(G74:G75)</f>
        <v>25187477</v>
      </c>
      <c r="H76" s="52">
        <f>SUM(H74:H75)</f>
        <v>122891</v>
      </c>
      <c r="I76" s="52">
        <f>SUM(I74:I75)</f>
        <v>25310368</v>
      </c>
    </row>
    <row r="77" spans="1:9" x14ac:dyDescent="0.2">
      <c r="D77" s="8"/>
    </row>
    <row r="78" spans="1:9" x14ac:dyDescent="0.2">
      <c r="D78" s="8"/>
      <c r="I78" s="8"/>
    </row>
    <row r="79" spans="1:9" x14ac:dyDescent="0.2">
      <c r="D79" s="8"/>
      <c r="H79" s="8"/>
    </row>
    <row r="80" spans="1:9" x14ac:dyDescent="0.2">
      <c r="G80" s="8"/>
      <c r="H80" s="8"/>
    </row>
  </sheetData>
  <mergeCells count="77">
    <mergeCell ref="B7:F7"/>
    <mergeCell ref="A1:I1"/>
    <mergeCell ref="A2:I2"/>
    <mergeCell ref="A3:I3"/>
    <mergeCell ref="G4:I4"/>
    <mergeCell ref="G5:G6"/>
    <mergeCell ref="H5:H6"/>
    <mergeCell ref="I5:I6"/>
    <mergeCell ref="A5:F6"/>
    <mergeCell ref="B13:F13"/>
    <mergeCell ref="B14:F14"/>
    <mergeCell ref="B15:F15"/>
    <mergeCell ref="B16:F16"/>
    <mergeCell ref="B8:F8"/>
    <mergeCell ref="B9:F9"/>
    <mergeCell ref="B10:F10"/>
    <mergeCell ref="B12:F12"/>
    <mergeCell ref="B11:F11"/>
    <mergeCell ref="B22:F22"/>
    <mergeCell ref="B23:F23"/>
    <mergeCell ref="B24:F24"/>
    <mergeCell ref="B25:F25"/>
    <mergeCell ref="B17:F17"/>
    <mergeCell ref="B18:F18"/>
    <mergeCell ref="B19:F19"/>
    <mergeCell ref="B21:F21"/>
    <mergeCell ref="B20:F20"/>
    <mergeCell ref="B26:F26"/>
    <mergeCell ref="B29:F29"/>
    <mergeCell ref="B30:F30"/>
    <mergeCell ref="B27:F27"/>
    <mergeCell ref="B28:F28"/>
    <mergeCell ref="B40:F40"/>
    <mergeCell ref="B41:F41"/>
    <mergeCell ref="B31:F31"/>
    <mergeCell ref="B32:F32"/>
    <mergeCell ref="B33:F33"/>
    <mergeCell ref="B34:F34"/>
    <mergeCell ref="B35:F35"/>
    <mergeCell ref="B37:F37"/>
    <mergeCell ref="B38:F38"/>
    <mergeCell ref="B39:F39"/>
    <mergeCell ref="B36:F36"/>
    <mergeCell ref="B44:F44"/>
    <mergeCell ref="B45:F45"/>
    <mergeCell ref="B46:F46"/>
    <mergeCell ref="B47:F47"/>
    <mergeCell ref="B42:F42"/>
    <mergeCell ref="B43:F43"/>
    <mergeCell ref="B51:F51"/>
    <mergeCell ref="B52:F52"/>
    <mergeCell ref="B53:F53"/>
    <mergeCell ref="B54:F54"/>
    <mergeCell ref="B48:F48"/>
    <mergeCell ref="B49:F49"/>
    <mergeCell ref="B50:F50"/>
    <mergeCell ref="B59:F59"/>
    <mergeCell ref="B60:F60"/>
    <mergeCell ref="B61:F61"/>
    <mergeCell ref="B63:F63"/>
    <mergeCell ref="B55:F55"/>
    <mergeCell ref="B56:F56"/>
    <mergeCell ref="B57:F57"/>
    <mergeCell ref="B58:F58"/>
    <mergeCell ref="B68:F68"/>
    <mergeCell ref="B69:F69"/>
    <mergeCell ref="B70:F70"/>
    <mergeCell ref="B71:F71"/>
    <mergeCell ref="B64:F64"/>
    <mergeCell ref="B65:F65"/>
    <mergeCell ref="B66:F66"/>
    <mergeCell ref="B67:F67"/>
    <mergeCell ref="B76:F76"/>
    <mergeCell ref="B72:F72"/>
    <mergeCell ref="B73:F73"/>
    <mergeCell ref="B74:F74"/>
    <mergeCell ref="B75:F75"/>
  </mergeCells>
  <phoneticPr fontId="0" type="noConversion"/>
  <printOptions horizontalCentered="1"/>
  <pageMargins left="0.4" right="0.38" top="0.98425196850393704" bottom="0.98425196850393704" header="0.51181102362204722" footer="0.51181102362204722"/>
  <pageSetup paperSize="9" scale="90" orientation="portrait" r:id="rId1"/>
  <headerFooter alignWithMargins="0">
    <oddHeader>&amp;R1.sz.melléklet</oddHead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tabSelected="1" zoomScale="82" zoomScaleNormal="82" workbookViewId="0">
      <selection sqref="A1:B1"/>
    </sheetView>
  </sheetViews>
  <sheetFormatPr defaultColWidth="9.140625" defaultRowHeight="12.75" x14ac:dyDescent="0.2"/>
  <cols>
    <col min="1" max="1" width="3" style="9" customWidth="1"/>
    <col min="2" max="2" width="57.5703125" style="9" customWidth="1"/>
    <col min="3" max="3" width="7.85546875" style="9" customWidth="1"/>
    <col min="4" max="4" width="10" style="9" customWidth="1"/>
    <col min="5" max="5" width="9" style="9" customWidth="1"/>
    <col min="6" max="6" width="8" style="9" customWidth="1"/>
    <col min="7" max="7" width="8.28515625" style="9" customWidth="1"/>
    <col min="8" max="8" width="8.85546875" style="9" customWidth="1"/>
    <col min="9" max="11" width="8.28515625" style="9" customWidth="1"/>
    <col min="12" max="12" width="9.7109375" style="9" customWidth="1"/>
    <col min="13" max="13" width="9.42578125" style="9" customWidth="1"/>
    <col min="14" max="14" width="8.7109375" style="9" customWidth="1"/>
    <col min="15" max="15" width="7.28515625" style="9" customWidth="1"/>
    <col min="16" max="18" width="8.28515625" style="9" customWidth="1"/>
    <col min="19" max="19" width="8.7109375" style="9" customWidth="1"/>
    <col min="20" max="25" width="8.5703125" style="9" customWidth="1"/>
    <col min="26" max="26" width="7.140625" style="9" customWidth="1"/>
    <col min="27" max="27" width="8.140625" style="9" customWidth="1"/>
    <col min="28" max="28" width="8.28515625" style="9" customWidth="1"/>
    <col min="29" max="29" width="6.85546875" style="9" customWidth="1"/>
    <col min="30" max="30" width="8.28515625" style="9" customWidth="1"/>
    <col min="31" max="31" width="8" style="9" customWidth="1"/>
    <col min="32" max="34" width="8.28515625" style="9" customWidth="1"/>
    <col min="35" max="35" width="9.5703125" style="9" customWidth="1"/>
    <col min="36" max="36" width="9.85546875" style="9" customWidth="1"/>
    <col min="37" max="37" width="9.7109375" style="9" customWidth="1"/>
    <col min="38" max="38" width="7.5703125" style="9" customWidth="1"/>
    <col min="39" max="39" width="8.7109375" style="9" customWidth="1"/>
    <col min="40" max="40" width="7.7109375" style="9" customWidth="1"/>
    <col min="41" max="41" width="7.42578125" style="9" customWidth="1"/>
    <col min="42" max="42" width="8.42578125" style="9" customWidth="1"/>
    <col min="43" max="43" width="8.28515625" style="9" customWidth="1"/>
    <col min="44" max="44" width="8.7109375" style="9" customWidth="1"/>
    <col min="45" max="45" width="8.85546875" style="9" customWidth="1"/>
    <col min="46" max="16384" width="9.140625" style="9"/>
  </cols>
  <sheetData>
    <row r="1" spans="1:48" x14ac:dyDescent="0.2">
      <c r="A1" s="194" t="s">
        <v>184</v>
      </c>
      <c r="B1" s="194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</row>
    <row r="2" spans="1:48" x14ac:dyDescent="0.2">
      <c r="A2" s="194" t="s">
        <v>172</v>
      </c>
      <c r="B2" s="194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spans="1:48" ht="24.95" customHeight="1" x14ac:dyDescent="0.2">
      <c r="A3" s="193" t="s">
        <v>169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</row>
    <row r="4" spans="1:48" ht="24.95" customHeight="1" x14ac:dyDescent="0.2">
      <c r="A4" s="193" t="s">
        <v>177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</row>
    <row r="5" spans="1:48" ht="24.95" customHeight="1" thickBot="1" x14ac:dyDescent="0.25">
      <c r="A5" s="74"/>
      <c r="B5" s="74"/>
      <c r="C5" s="77"/>
      <c r="D5" s="77"/>
      <c r="E5" s="77"/>
      <c r="F5" s="77"/>
      <c r="G5" s="77"/>
      <c r="H5" s="77"/>
      <c r="I5" s="77"/>
      <c r="J5" s="77"/>
      <c r="K5" s="78"/>
      <c r="L5" s="78"/>
      <c r="M5" s="83"/>
      <c r="N5" s="83"/>
      <c r="O5" s="77"/>
      <c r="P5" s="77"/>
      <c r="Q5" s="77"/>
      <c r="R5" s="77"/>
      <c r="S5" s="77"/>
      <c r="T5" s="77"/>
      <c r="U5" s="77"/>
      <c r="V5" s="78"/>
      <c r="W5" s="78"/>
      <c r="X5" s="83"/>
      <c r="Y5" s="83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193" t="s">
        <v>146</v>
      </c>
      <c r="AL5" s="193"/>
      <c r="AM5" s="76"/>
      <c r="AN5" s="76"/>
      <c r="AO5" s="76"/>
      <c r="AP5" s="76"/>
      <c r="AQ5" s="76"/>
      <c r="AR5" s="76"/>
    </row>
    <row r="6" spans="1:48" ht="55.5" customHeight="1" thickBot="1" x14ac:dyDescent="0.25">
      <c r="A6" s="197" t="s">
        <v>0</v>
      </c>
      <c r="B6" s="198"/>
      <c r="C6" s="197" t="s">
        <v>147</v>
      </c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7" t="s">
        <v>148</v>
      </c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7" t="s">
        <v>145</v>
      </c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7" t="s">
        <v>144</v>
      </c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200"/>
    </row>
    <row r="7" spans="1:48" ht="35.450000000000003" customHeight="1" thickBot="1" x14ac:dyDescent="0.25">
      <c r="A7" s="199"/>
      <c r="B7" s="193"/>
      <c r="C7" s="132" t="s">
        <v>143</v>
      </c>
      <c r="D7" s="133" t="s">
        <v>170</v>
      </c>
      <c r="E7" s="133" t="s">
        <v>171</v>
      </c>
      <c r="F7" s="133" t="s">
        <v>175</v>
      </c>
      <c r="G7" s="133" t="s">
        <v>173</v>
      </c>
      <c r="H7" s="133" t="s">
        <v>174</v>
      </c>
      <c r="I7" s="133" t="s">
        <v>179</v>
      </c>
      <c r="J7" s="133" t="s">
        <v>178</v>
      </c>
      <c r="K7" s="133" t="s">
        <v>180</v>
      </c>
      <c r="L7" s="133" t="s">
        <v>181</v>
      </c>
      <c r="M7" s="133" t="s">
        <v>182</v>
      </c>
      <c r="N7" s="134" t="s">
        <v>183</v>
      </c>
      <c r="O7" s="132" t="s">
        <v>143</v>
      </c>
      <c r="P7" s="133" t="s">
        <v>170</v>
      </c>
      <c r="Q7" s="133" t="s">
        <v>171</v>
      </c>
      <c r="R7" s="133" t="s">
        <v>173</v>
      </c>
      <c r="S7" s="133" t="s">
        <v>174</v>
      </c>
      <c r="T7" s="133" t="s">
        <v>179</v>
      </c>
      <c r="U7" s="133" t="s">
        <v>178</v>
      </c>
      <c r="V7" s="133" t="s">
        <v>180</v>
      </c>
      <c r="W7" s="133" t="s">
        <v>181</v>
      </c>
      <c r="X7" s="133" t="s">
        <v>183</v>
      </c>
      <c r="Y7" s="134" t="s">
        <v>182</v>
      </c>
      <c r="Z7" s="132" t="s">
        <v>143</v>
      </c>
      <c r="AA7" s="133" t="s">
        <v>170</v>
      </c>
      <c r="AB7" s="133" t="s">
        <v>171</v>
      </c>
      <c r="AC7" s="133" t="s">
        <v>173</v>
      </c>
      <c r="AD7" s="133" t="s">
        <v>176</v>
      </c>
      <c r="AE7" s="133" t="s">
        <v>179</v>
      </c>
      <c r="AF7" s="133" t="s">
        <v>178</v>
      </c>
      <c r="AG7" s="133" t="s">
        <v>180</v>
      </c>
      <c r="AH7" s="133" t="s">
        <v>181</v>
      </c>
      <c r="AI7" s="133" t="s">
        <v>183</v>
      </c>
      <c r="AJ7" s="134" t="s">
        <v>182</v>
      </c>
      <c r="AK7" s="132" t="s">
        <v>143</v>
      </c>
      <c r="AL7" s="133" t="s">
        <v>170</v>
      </c>
      <c r="AM7" s="133" t="s">
        <v>171</v>
      </c>
      <c r="AN7" s="133" t="s">
        <v>175</v>
      </c>
      <c r="AO7" s="133" t="s">
        <v>173</v>
      </c>
      <c r="AP7" s="133" t="s">
        <v>174</v>
      </c>
      <c r="AQ7" s="133" t="s">
        <v>179</v>
      </c>
      <c r="AR7" s="133" t="s">
        <v>178</v>
      </c>
      <c r="AS7" s="133" t="s">
        <v>180</v>
      </c>
      <c r="AT7" s="133" t="s">
        <v>181</v>
      </c>
      <c r="AU7" s="133" t="s">
        <v>183</v>
      </c>
      <c r="AV7" s="135" t="s">
        <v>182</v>
      </c>
    </row>
    <row r="8" spans="1:48" ht="15" customHeight="1" thickBot="1" x14ac:dyDescent="0.25">
      <c r="A8" s="195">
        <v>1</v>
      </c>
      <c r="B8" s="196"/>
      <c r="C8" s="129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130">
        <v>10</v>
      </c>
      <c r="L8" s="130">
        <v>11</v>
      </c>
      <c r="M8" s="130">
        <v>12</v>
      </c>
      <c r="N8" s="131">
        <v>13</v>
      </c>
      <c r="O8" s="129">
        <v>14</v>
      </c>
      <c r="P8" s="130">
        <v>15</v>
      </c>
      <c r="Q8" s="130">
        <v>16</v>
      </c>
      <c r="R8" s="130">
        <v>17</v>
      </c>
      <c r="S8" s="130">
        <v>18</v>
      </c>
      <c r="T8" s="130">
        <v>19</v>
      </c>
      <c r="U8" s="130">
        <v>20</v>
      </c>
      <c r="V8" s="130">
        <v>21</v>
      </c>
      <c r="W8" s="130">
        <v>22</v>
      </c>
      <c r="X8" s="130">
        <v>23</v>
      </c>
      <c r="Y8" s="131">
        <v>24</v>
      </c>
      <c r="Z8" s="129">
        <v>25</v>
      </c>
      <c r="AA8" s="130">
        <v>26</v>
      </c>
      <c r="AB8" s="130">
        <v>27</v>
      </c>
      <c r="AC8" s="130">
        <v>28</v>
      </c>
      <c r="AD8" s="130">
        <v>29</v>
      </c>
      <c r="AE8" s="130">
        <v>30</v>
      </c>
      <c r="AF8" s="130">
        <v>31</v>
      </c>
      <c r="AG8" s="130">
        <v>32</v>
      </c>
      <c r="AH8" s="130">
        <v>33</v>
      </c>
      <c r="AI8" s="130">
        <v>34</v>
      </c>
      <c r="AJ8" s="131">
        <v>35</v>
      </c>
      <c r="AK8" s="129">
        <v>36</v>
      </c>
      <c r="AL8" s="130">
        <v>37</v>
      </c>
      <c r="AM8" s="130">
        <v>38</v>
      </c>
      <c r="AN8" s="130">
        <v>39</v>
      </c>
      <c r="AO8" s="130">
        <v>40</v>
      </c>
      <c r="AP8" s="130">
        <v>41</v>
      </c>
      <c r="AQ8" s="130">
        <v>42</v>
      </c>
      <c r="AR8" s="130">
        <v>43</v>
      </c>
      <c r="AS8" s="87">
        <v>44</v>
      </c>
      <c r="AT8" s="87">
        <v>45</v>
      </c>
      <c r="AU8" s="87">
        <v>46</v>
      </c>
      <c r="AV8" s="88">
        <v>47</v>
      </c>
    </row>
    <row r="9" spans="1:48" ht="15" customHeight="1" x14ac:dyDescent="0.2">
      <c r="A9" s="55"/>
      <c r="B9" s="56" t="s">
        <v>150</v>
      </c>
      <c r="C9" s="122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6"/>
      <c r="O9" s="122"/>
      <c r="P9" s="57"/>
      <c r="Q9" s="57"/>
      <c r="R9" s="57"/>
      <c r="S9" s="57"/>
      <c r="T9" s="57"/>
      <c r="U9" s="57"/>
      <c r="V9" s="57"/>
      <c r="W9" s="57"/>
      <c r="X9" s="57"/>
      <c r="Y9" s="58"/>
      <c r="Z9" s="81"/>
      <c r="AA9" s="57"/>
      <c r="AB9" s="57"/>
      <c r="AC9" s="57"/>
      <c r="AD9" s="57"/>
      <c r="AE9" s="57"/>
      <c r="AF9" s="57"/>
      <c r="AG9" s="57"/>
      <c r="AH9" s="57"/>
      <c r="AI9" s="57"/>
      <c r="AJ9" s="58"/>
      <c r="AK9" s="81">
        <f>C9+O9+Z9</f>
        <v>0</v>
      </c>
      <c r="AL9" s="57"/>
      <c r="AM9" s="54"/>
      <c r="AN9" s="54"/>
      <c r="AO9" s="54"/>
      <c r="AP9" s="54"/>
      <c r="AQ9" s="54"/>
      <c r="AR9" s="54"/>
      <c r="AS9" s="54"/>
      <c r="AT9" s="54"/>
      <c r="AU9" s="54"/>
      <c r="AV9" s="82"/>
    </row>
    <row r="10" spans="1:48" ht="27.75" customHeight="1" x14ac:dyDescent="0.2">
      <c r="A10" s="59"/>
      <c r="B10" s="60" t="s">
        <v>151</v>
      </c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79"/>
      <c r="O10" s="61"/>
      <c r="P10" s="57"/>
      <c r="Q10" s="57"/>
      <c r="R10" s="57"/>
      <c r="S10" s="57"/>
      <c r="T10" s="57"/>
      <c r="U10" s="57"/>
      <c r="V10" s="57"/>
      <c r="W10" s="57"/>
      <c r="X10" s="57"/>
      <c r="Y10" s="58"/>
      <c r="Z10" s="81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81">
        <f t="shared" ref="AK10:AK15" si="0">C10+O10+Z10</f>
        <v>0</v>
      </c>
      <c r="AL10" s="57"/>
      <c r="AM10" s="54"/>
      <c r="AN10" s="54"/>
      <c r="AO10" s="54"/>
      <c r="AP10" s="54"/>
      <c r="AQ10" s="54"/>
      <c r="AR10" s="54"/>
      <c r="AS10" s="54"/>
      <c r="AT10" s="54"/>
      <c r="AU10" s="54"/>
      <c r="AV10" s="82"/>
    </row>
    <row r="11" spans="1:48" ht="28.5" customHeight="1" x14ac:dyDescent="0.2">
      <c r="A11" s="59"/>
      <c r="B11" s="60" t="s">
        <v>152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79"/>
      <c r="O11" s="61"/>
      <c r="P11" s="57"/>
      <c r="Q11" s="57"/>
      <c r="R11" s="57"/>
      <c r="S11" s="57"/>
      <c r="T11" s="57"/>
      <c r="U11" s="57"/>
      <c r="V11" s="57"/>
      <c r="W11" s="57"/>
      <c r="X11" s="57"/>
      <c r="Y11" s="58"/>
      <c r="Z11" s="81"/>
      <c r="AA11" s="57"/>
      <c r="AB11" s="57"/>
      <c r="AC11" s="57"/>
      <c r="AD11" s="57"/>
      <c r="AE11" s="57"/>
      <c r="AF11" s="57"/>
      <c r="AG11" s="57"/>
      <c r="AH11" s="57"/>
      <c r="AI11" s="57"/>
      <c r="AJ11" s="58"/>
      <c r="AK11" s="81">
        <f t="shared" si="0"/>
        <v>0</v>
      </c>
      <c r="AL11" s="57"/>
      <c r="AM11" s="54"/>
      <c r="AN11" s="54"/>
      <c r="AO11" s="54"/>
      <c r="AP11" s="54"/>
      <c r="AQ11" s="54"/>
      <c r="AR11" s="54"/>
      <c r="AS11" s="54"/>
      <c r="AT11" s="54"/>
      <c r="AU11" s="54"/>
      <c r="AV11" s="82"/>
    </row>
    <row r="12" spans="1:48" ht="24.75" customHeight="1" x14ac:dyDescent="0.2">
      <c r="A12" s="59"/>
      <c r="B12" s="60" t="s">
        <v>153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79"/>
      <c r="O12" s="61"/>
      <c r="P12" s="57"/>
      <c r="Q12" s="57"/>
      <c r="R12" s="57"/>
      <c r="S12" s="57"/>
      <c r="T12" s="57"/>
      <c r="U12" s="57"/>
      <c r="V12" s="57"/>
      <c r="W12" s="57"/>
      <c r="X12" s="57"/>
      <c r="Y12" s="58"/>
      <c r="Z12" s="81"/>
      <c r="AA12" s="57"/>
      <c r="AB12" s="57"/>
      <c r="AC12" s="57"/>
      <c r="AD12" s="57"/>
      <c r="AE12" s="57"/>
      <c r="AF12" s="57"/>
      <c r="AG12" s="57"/>
      <c r="AH12" s="57"/>
      <c r="AI12" s="57"/>
      <c r="AJ12" s="58"/>
      <c r="AK12" s="81">
        <f t="shared" si="0"/>
        <v>0</v>
      </c>
      <c r="AL12" s="57"/>
      <c r="AM12" s="54"/>
      <c r="AN12" s="54"/>
      <c r="AO12" s="54"/>
      <c r="AP12" s="54"/>
      <c r="AQ12" s="54"/>
      <c r="AR12" s="54"/>
      <c r="AS12" s="54"/>
      <c r="AT12" s="54"/>
      <c r="AU12" s="54"/>
      <c r="AV12" s="82"/>
    </row>
    <row r="13" spans="1:48" ht="15" customHeight="1" x14ac:dyDescent="0.2">
      <c r="A13" s="59"/>
      <c r="B13" s="60" t="s">
        <v>154</v>
      </c>
      <c r="C13" s="61">
        <v>211835</v>
      </c>
      <c r="D13" s="62">
        <v>1879</v>
      </c>
      <c r="E13" s="62">
        <v>213714</v>
      </c>
      <c r="F13" s="62"/>
      <c r="G13" s="62"/>
      <c r="H13" s="62">
        <f>SUM(E13:G13)</f>
        <v>213714</v>
      </c>
      <c r="I13" s="62">
        <v>2818</v>
      </c>
      <c r="J13" s="62">
        <f>SUM(H13:I13)</f>
        <v>216532</v>
      </c>
      <c r="K13" s="62">
        <v>1484</v>
      </c>
      <c r="L13" s="62">
        <f>SUM(J13:K13)</f>
        <v>218016</v>
      </c>
      <c r="M13" s="62">
        <v>6422</v>
      </c>
      <c r="N13" s="79">
        <f>SUM(L13:M13)</f>
        <v>224438</v>
      </c>
      <c r="O13" s="61"/>
      <c r="P13" s="57">
        <v>4045</v>
      </c>
      <c r="Q13" s="57">
        <v>4045</v>
      </c>
      <c r="R13" s="57"/>
      <c r="S13" s="57">
        <f>SUM(Q13:R13)</f>
        <v>4045</v>
      </c>
      <c r="T13" s="57"/>
      <c r="U13" s="57">
        <f>SUM(S13:T13)</f>
        <v>4045</v>
      </c>
      <c r="V13" s="57"/>
      <c r="W13" s="57">
        <f>SUM(U13:V13)</f>
        <v>4045</v>
      </c>
      <c r="X13" s="57"/>
      <c r="Y13" s="58">
        <f>SUM(W13:X13)</f>
        <v>4045</v>
      </c>
      <c r="Z13" s="81">
        <v>16650</v>
      </c>
      <c r="AA13" s="57">
        <v>1225</v>
      </c>
      <c r="AB13" s="57">
        <f>SUM(Z13:AA13)</f>
        <v>17875</v>
      </c>
      <c r="AC13" s="57">
        <v>41295</v>
      </c>
      <c r="AD13" s="57">
        <f>SUM(AB13:AC13)</f>
        <v>59170</v>
      </c>
      <c r="AE13" s="57">
        <v>1601</v>
      </c>
      <c r="AF13" s="57">
        <f>SUM(AD13:AE13)</f>
        <v>60771</v>
      </c>
      <c r="AG13" s="57">
        <v>2677</v>
      </c>
      <c r="AH13" s="57">
        <f>SUM(AF13:AG13)</f>
        <v>63448</v>
      </c>
      <c r="AI13" s="57">
        <v>1777</v>
      </c>
      <c r="AJ13" s="58">
        <f>SUM(AH13:AI13)</f>
        <v>65225</v>
      </c>
      <c r="AK13" s="81">
        <f>C13+Z13</f>
        <v>228485</v>
      </c>
      <c r="AL13" s="57">
        <f>D13+P13+AA13</f>
        <v>7149</v>
      </c>
      <c r="AM13" s="57">
        <f>SUM(AK13:AL13)</f>
        <v>235634</v>
      </c>
      <c r="AN13" s="54"/>
      <c r="AO13" s="57">
        <f>G13+R13+AC13</f>
        <v>41295</v>
      </c>
      <c r="AP13" s="57">
        <f>SUM(AM13:AO13)</f>
        <v>276929</v>
      </c>
      <c r="AQ13" s="57">
        <f>I13+T13+AE13</f>
        <v>4419</v>
      </c>
      <c r="AR13" s="57">
        <f>SUM(AP13:AQ13)</f>
        <v>281348</v>
      </c>
      <c r="AS13" s="57">
        <f>K13+V13+AG13</f>
        <v>4161</v>
      </c>
      <c r="AT13" s="57">
        <f>SUM(AR13:AS13)</f>
        <v>285509</v>
      </c>
      <c r="AU13" s="57">
        <f>M13+X13+AI13</f>
        <v>8199</v>
      </c>
      <c r="AV13" s="80">
        <f>SUM(AT13:AU13)</f>
        <v>293708</v>
      </c>
    </row>
    <row r="14" spans="1:48" ht="32.25" customHeight="1" x14ac:dyDescent="0.2">
      <c r="A14" s="59"/>
      <c r="B14" s="60" t="s">
        <v>155</v>
      </c>
      <c r="C14" s="61"/>
      <c r="D14" s="62"/>
      <c r="E14" s="62"/>
      <c r="F14" s="62"/>
      <c r="G14" s="62"/>
      <c r="H14" s="62">
        <f t="shared" ref="H14:H29" si="1">SUM(E14:G14)</f>
        <v>0</v>
      </c>
      <c r="I14" s="62"/>
      <c r="J14" s="62">
        <f t="shared" ref="J14:J29" si="2">SUM(H14:I14)</f>
        <v>0</v>
      </c>
      <c r="K14" s="62"/>
      <c r="L14" s="62">
        <f t="shared" ref="L14:L29" si="3">SUM(J14:K14)</f>
        <v>0</v>
      </c>
      <c r="M14" s="62"/>
      <c r="N14" s="79">
        <f t="shared" ref="N14:N29" si="4">SUM(L14:M14)</f>
        <v>0</v>
      </c>
      <c r="O14" s="61"/>
      <c r="P14" s="57"/>
      <c r="Q14" s="57"/>
      <c r="R14" s="57"/>
      <c r="S14" s="57">
        <f t="shared" ref="S14:S29" si="5">SUM(Q14:R14)</f>
        <v>0</v>
      </c>
      <c r="T14" s="57"/>
      <c r="U14" s="57">
        <f t="shared" ref="U14:U29" si="6">SUM(S14:T14)</f>
        <v>0</v>
      </c>
      <c r="V14" s="57"/>
      <c r="W14" s="57">
        <f t="shared" ref="W14:W29" si="7">SUM(U14:V14)</f>
        <v>0</v>
      </c>
      <c r="X14" s="57"/>
      <c r="Y14" s="58">
        <f t="shared" ref="Y14:Y29" si="8">SUM(W14:X14)</f>
        <v>0</v>
      </c>
      <c r="Z14" s="81"/>
      <c r="AA14" s="57"/>
      <c r="AB14" s="57">
        <f t="shared" ref="AB14:AB29" si="9">SUM(Z14:AA14)</f>
        <v>0</v>
      </c>
      <c r="AC14" s="57"/>
      <c r="AD14" s="57">
        <f t="shared" ref="AD14:AD29" si="10">SUM(AB14:AC14)</f>
        <v>0</v>
      </c>
      <c r="AE14" s="57"/>
      <c r="AF14" s="57">
        <f t="shared" ref="AF14:AF29" si="11">SUM(AD14:AE14)</f>
        <v>0</v>
      </c>
      <c r="AG14" s="57"/>
      <c r="AH14" s="57">
        <f t="shared" ref="AH14:AH29" si="12">SUM(AF14:AG14)</f>
        <v>0</v>
      </c>
      <c r="AI14" s="57"/>
      <c r="AJ14" s="58">
        <f t="shared" ref="AJ14:AJ29" si="13">SUM(AH14:AI14)</f>
        <v>0</v>
      </c>
      <c r="AK14" s="81">
        <f t="shared" si="0"/>
        <v>0</v>
      </c>
      <c r="AL14" s="57">
        <f t="shared" ref="AL14:AL29" si="14">D14+P14+AA14</f>
        <v>0</v>
      </c>
      <c r="AM14" s="57">
        <f t="shared" ref="AM14:AM29" si="15">SUM(AK14:AL14)</f>
        <v>0</v>
      </c>
      <c r="AN14" s="54"/>
      <c r="AO14" s="57">
        <f t="shared" ref="AO14:AO29" si="16">G14+R14+AC14</f>
        <v>0</v>
      </c>
      <c r="AP14" s="57">
        <f t="shared" ref="AP14:AP29" si="17">SUM(AM14:AO14)</f>
        <v>0</v>
      </c>
      <c r="AQ14" s="57">
        <f t="shared" ref="AQ14:AQ29" si="18">I14+T14+AE14</f>
        <v>0</v>
      </c>
      <c r="AR14" s="57">
        <f t="shared" ref="AR14:AR29" si="19">SUM(AP14:AQ14)</f>
        <v>0</v>
      </c>
      <c r="AS14" s="57">
        <f t="shared" ref="AS14:AS29" si="20">K14+V14+AG14</f>
        <v>0</v>
      </c>
      <c r="AT14" s="57">
        <f t="shared" ref="AT14:AT29" si="21">SUM(AR14:AS14)</f>
        <v>0</v>
      </c>
      <c r="AU14" s="57">
        <f t="shared" ref="AU14:AU27" si="22">M14+X14+AI14</f>
        <v>0</v>
      </c>
      <c r="AV14" s="80">
        <f t="shared" ref="AV14:AV29" si="23">SUM(AT14:AU14)</f>
        <v>0</v>
      </c>
    </row>
    <row r="15" spans="1:48" ht="24" customHeight="1" x14ac:dyDescent="0.2">
      <c r="A15" s="59"/>
      <c r="B15" s="60" t="s">
        <v>156</v>
      </c>
      <c r="C15" s="61"/>
      <c r="D15" s="62"/>
      <c r="E15" s="62"/>
      <c r="F15" s="62"/>
      <c r="G15" s="62"/>
      <c r="H15" s="62">
        <f t="shared" si="1"/>
        <v>0</v>
      </c>
      <c r="I15" s="62"/>
      <c r="J15" s="62">
        <f t="shared" si="2"/>
        <v>0</v>
      </c>
      <c r="K15" s="62"/>
      <c r="L15" s="62">
        <f t="shared" si="3"/>
        <v>0</v>
      </c>
      <c r="M15" s="62"/>
      <c r="N15" s="79">
        <f t="shared" si="4"/>
        <v>0</v>
      </c>
      <c r="O15" s="61"/>
      <c r="P15" s="57"/>
      <c r="Q15" s="57"/>
      <c r="R15" s="57"/>
      <c r="S15" s="57">
        <f t="shared" si="5"/>
        <v>0</v>
      </c>
      <c r="T15" s="57"/>
      <c r="U15" s="57">
        <f t="shared" si="6"/>
        <v>0</v>
      </c>
      <c r="V15" s="57"/>
      <c r="W15" s="57">
        <f t="shared" si="7"/>
        <v>0</v>
      </c>
      <c r="X15" s="57"/>
      <c r="Y15" s="58">
        <f t="shared" si="8"/>
        <v>0</v>
      </c>
      <c r="Z15" s="81">
        <v>400</v>
      </c>
      <c r="AA15" s="57"/>
      <c r="AB15" s="57">
        <f t="shared" si="9"/>
        <v>400</v>
      </c>
      <c r="AC15" s="57"/>
      <c r="AD15" s="57">
        <f t="shared" si="10"/>
        <v>400</v>
      </c>
      <c r="AE15" s="57"/>
      <c r="AF15" s="57">
        <f t="shared" si="11"/>
        <v>400</v>
      </c>
      <c r="AG15" s="57"/>
      <c r="AH15" s="57">
        <f t="shared" si="12"/>
        <v>400</v>
      </c>
      <c r="AI15" s="57"/>
      <c r="AJ15" s="58">
        <f t="shared" si="13"/>
        <v>400</v>
      </c>
      <c r="AK15" s="81">
        <f t="shared" si="0"/>
        <v>400</v>
      </c>
      <c r="AL15" s="57">
        <f t="shared" si="14"/>
        <v>0</v>
      </c>
      <c r="AM15" s="57">
        <f t="shared" si="15"/>
        <v>400</v>
      </c>
      <c r="AN15" s="54"/>
      <c r="AO15" s="57">
        <f t="shared" si="16"/>
        <v>0</v>
      </c>
      <c r="AP15" s="57">
        <f t="shared" si="17"/>
        <v>400</v>
      </c>
      <c r="AQ15" s="57">
        <f t="shared" si="18"/>
        <v>0</v>
      </c>
      <c r="AR15" s="57">
        <f t="shared" si="19"/>
        <v>400</v>
      </c>
      <c r="AS15" s="57">
        <f t="shared" si="20"/>
        <v>0</v>
      </c>
      <c r="AT15" s="57">
        <f t="shared" si="21"/>
        <v>400</v>
      </c>
      <c r="AU15" s="57">
        <f t="shared" si="22"/>
        <v>0</v>
      </c>
      <c r="AV15" s="80">
        <f t="shared" si="23"/>
        <v>400</v>
      </c>
    </row>
    <row r="16" spans="1:48" ht="15" customHeight="1" thickBot="1" x14ac:dyDescent="0.25">
      <c r="A16" s="63"/>
      <c r="B16" s="64" t="s">
        <v>157</v>
      </c>
      <c r="C16" s="90"/>
      <c r="D16" s="91"/>
      <c r="E16" s="91"/>
      <c r="F16" s="91"/>
      <c r="G16" s="91"/>
      <c r="H16" s="91">
        <f t="shared" si="1"/>
        <v>0</v>
      </c>
      <c r="I16" s="91"/>
      <c r="J16" s="91">
        <f t="shared" si="2"/>
        <v>0</v>
      </c>
      <c r="K16" s="91"/>
      <c r="L16" s="91">
        <f t="shared" si="3"/>
        <v>0</v>
      </c>
      <c r="M16" s="91">
        <v>60</v>
      </c>
      <c r="N16" s="92">
        <f t="shared" si="4"/>
        <v>60</v>
      </c>
      <c r="O16" s="90"/>
      <c r="P16" s="93"/>
      <c r="Q16" s="93"/>
      <c r="R16" s="93"/>
      <c r="S16" s="93">
        <f t="shared" si="5"/>
        <v>0</v>
      </c>
      <c r="T16" s="93"/>
      <c r="U16" s="93">
        <f t="shared" si="6"/>
        <v>0</v>
      </c>
      <c r="V16" s="93"/>
      <c r="W16" s="93">
        <f t="shared" si="7"/>
        <v>0</v>
      </c>
      <c r="X16" s="93"/>
      <c r="Y16" s="94">
        <f t="shared" si="8"/>
        <v>0</v>
      </c>
      <c r="Z16" s="95">
        <v>3119</v>
      </c>
      <c r="AA16" s="93"/>
      <c r="AB16" s="93">
        <f t="shared" si="9"/>
        <v>3119</v>
      </c>
      <c r="AC16" s="93"/>
      <c r="AD16" s="93">
        <f t="shared" si="10"/>
        <v>3119</v>
      </c>
      <c r="AE16" s="93"/>
      <c r="AF16" s="93">
        <f t="shared" si="11"/>
        <v>3119</v>
      </c>
      <c r="AG16" s="93"/>
      <c r="AH16" s="93">
        <f t="shared" si="12"/>
        <v>3119</v>
      </c>
      <c r="AI16" s="93">
        <v>2500</v>
      </c>
      <c r="AJ16" s="94">
        <f t="shared" si="13"/>
        <v>5619</v>
      </c>
      <c r="AK16" s="95">
        <f>C16+O16+Z16</f>
        <v>3119</v>
      </c>
      <c r="AL16" s="93">
        <f t="shared" si="14"/>
        <v>0</v>
      </c>
      <c r="AM16" s="93">
        <f t="shared" si="15"/>
        <v>3119</v>
      </c>
      <c r="AN16" s="96"/>
      <c r="AO16" s="93">
        <f t="shared" si="16"/>
        <v>0</v>
      </c>
      <c r="AP16" s="93">
        <f t="shared" si="17"/>
        <v>3119</v>
      </c>
      <c r="AQ16" s="93">
        <f t="shared" si="18"/>
        <v>0</v>
      </c>
      <c r="AR16" s="93">
        <f t="shared" si="19"/>
        <v>3119</v>
      </c>
      <c r="AS16" s="93">
        <f t="shared" si="20"/>
        <v>0</v>
      </c>
      <c r="AT16" s="93">
        <f t="shared" si="21"/>
        <v>3119</v>
      </c>
      <c r="AU16" s="93">
        <f t="shared" si="22"/>
        <v>2560</v>
      </c>
      <c r="AV16" s="97">
        <f t="shared" si="23"/>
        <v>5679</v>
      </c>
    </row>
    <row r="17" spans="1:48" ht="13.5" thickBot="1" x14ac:dyDescent="0.25">
      <c r="A17" s="89" t="s">
        <v>43</v>
      </c>
      <c r="B17" s="65" t="s">
        <v>149</v>
      </c>
      <c r="C17" s="103">
        <f>SUM(C9:C16)</f>
        <v>211835</v>
      </c>
      <c r="D17" s="104">
        <f t="shared" ref="D17:AK17" si="24">SUM(D9:D16)</f>
        <v>1879</v>
      </c>
      <c r="E17" s="104">
        <f t="shared" si="24"/>
        <v>213714</v>
      </c>
      <c r="F17" s="104"/>
      <c r="G17" s="104"/>
      <c r="H17" s="105">
        <f t="shared" si="1"/>
        <v>213714</v>
      </c>
      <c r="I17" s="105">
        <f>SUM(I13:I16)</f>
        <v>2818</v>
      </c>
      <c r="J17" s="105">
        <f t="shared" si="2"/>
        <v>216532</v>
      </c>
      <c r="K17" s="105">
        <v>1484</v>
      </c>
      <c r="L17" s="105">
        <f t="shared" si="3"/>
        <v>218016</v>
      </c>
      <c r="M17" s="105">
        <f>SUM(M13:M16)</f>
        <v>6482</v>
      </c>
      <c r="N17" s="107">
        <f t="shared" si="4"/>
        <v>224498</v>
      </c>
      <c r="O17" s="103">
        <f>SUM(O9:O16)</f>
        <v>0</v>
      </c>
      <c r="P17" s="104">
        <f t="shared" si="24"/>
        <v>4045</v>
      </c>
      <c r="Q17" s="104">
        <v>4045</v>
      </c>
      <c r="R17" s="104"/>
      <c r="S17" s="104">
        <f t="shared" si="5"/>
        <v>4045</v>
      </c>
      <c r="T17" s="104"/>
      <c r="U17" s="104">
        <f t="shared" si="6"/>
        <v>4045</v>
      </c>
      <c r="V17" s="104"/>
      <c r="W17" s="104">
        <f t="shared" si="7"/>
        <v>4045</v>
      </c>
      <c r="X17" s="104"/>
      <c r="Y17" s="108">
        <f t="shared" si="8"/>
        <v>4045</v>
      </c>
      <c r="Z17" s="103">
        <f t="shared" si="24"/>
        <v>20169</v>
      </c>
      <c r="AA17" s="104">
        <f t="shared" si="24"/>
        <v>1225</v>
      </c>
      <c r="AB17" s="104">
        <f t="shared" si="9"/>
        <v>21394</v>
      </c>
      <c r="AC17" s="104">
        <f>SUM(AC13:AC16)</f>
        <v>41295</v>
      </c>
      <c r="AD17" s="104">
        <f t="shared" si="10"/>
        <v>62689</v>
      </c>
      <c r="AE17" s="104">
        <f>SUM(AE13:AE16)</f>
        <v>1601</v>
      </c>
      <c r="AF17" s="104">
        <f t="shared" si="11"/>
        <v>64290</v>
      </c>
      <c r="AG17" s="104">
        <v>2677</v>
      </c>
      <c r="AH17" s="104">
        <f t="shared" si="12"/>
        <v>66967</v>
      </c>
      <c r="AI17" s="104">
        <f>SUM(AI13:AI16)</f>
        <v>4277</v>
      </c>
      <c r="AJ17" s="108">
        <f t="shared" si="13"/>
        <v>71244</v>
      </c>
      <c r="AK17" s="103">
        <f t="shared" si="24"/>
        <v>232004</v>
      </c>
      <c r="AL17" s="104">
        <f t="shared" si="14"/>
        <v>7149</v>
      </c>
      <c r="AM17" s="104">
        <f t="shared" si="15"/>
        <v>239153</v>
      </c>
      <c r="AN17" s="106"/>
      <c r="AO17" s="104">
        <f t="shared" si="16"/>
        <v>41295</v>
      </c>
      <c r="AP17" s="104">
        <f t="shared" si="17"/>
        <v>280448</v>
      </c>
      <c r="AQ17" s="104">
        <f t="shared" si="18"/>
        <v>4419</v>
      </c>
      <c r="AR17" s="104">
        <f t="shared" si="19"/>
        <v>284867</v>
      </c>
      <c r="AS17" s="104">
        <f t="shared" si="20"/>
        <v>4161</v>
      </c>
      <c r="AT17" s="104">
        <f t="shared" si="21"/>
        <v>289028</v>
      </c>
      <c r="AU17" s="104">
        <f t="shared" si="22"/>
        <v>10759</v>
      </c>
      <c r="AV17" s="109">
        <f t="shared" si="23"/>
        <v>299787</v>
      </c>
    </row>
    <row r="18" spans="1:48" ht="21.75" customHeight="1" x14ac:dyDescent="0.2">
      <c r="A18" s="55"/>
      <c r="B18" s="56" t="s">
        <v>158</v>
      </c>
      <c r="C18" s="98"/>
      <c r="D18" s="99"/>
      <c r="E18" s="99"/>
      <c r="F18" s="99"/>
      <c r="G18" s="99"/>
      <c r="H18" s="100">
        <f t="shared" si="1"/>
        <v>0</v>
      </c>
      <c r="I18" s="100"/>
      <c r="J18" s="100">
        <f t="shared" si="2"/>
        <v>0</v>
      </c>
      <c r="K18" s="100"/>
      <c r="L18" s="100">
        <f t="shared" si="3"/>
        <v>0</v>
      </c>
      <c r="M18" s="100"/>
      <c r="N18" s="101">
        <f t="shared" si="4"/>
        <v>0</v>
      </c>
      <c r="O18" s="98"/>
      <c r="P18" s="84"/>
      <c r="Q18" s="84"/>
      <c r="R18" s="84"/>
      <c r="S18" s="84">
        <f t="shared" si="5"/>
        <v>0</v>
      </c>
      <c r="T18" s="84"/>
      <c r="U18" s="84">
        <f t="shared" si="6"/>
        <v>0</v>
      </c>
      <c r="V18" s="84"/>
      <c r="W18" s="84">
        <f t="shared" si="7"/>
        <v>0</v>
      </c>
      <c r="X18" s="84"/>
      <c r="Y18" s="85">
        <f t="shared" si="8"/>
        <v>0</v>
      </c>
      <c r="Z18" s="86"/>
      <c r="AA18" s="84"/>
      <c r="AB18" s="84">
        <f t="shared" si="9"/>
        <v>0</v>
      </c>
      <c r="AC18" s="84"/>
      <c r="AD18" s="84">
        <f t="shared" si="10"/>
        <v>0</v>
      </c>
      <c r="AE18" s="84">
        <v>3154</v>
      </c>
      <c r="AF18" s="84">
        <f t="shared" si="11"/>
        <v>3154</v>
      </c>
      <c r="AG18" s="84"/>
      <c r="AH18" s="84">
        <f t="shared" si="12"/>
        <v>3154</v>
      </c>
      <c r="AI18" s="84">
        <v>30000</v>
      </c>
      <c r="AJ18" s="85">
        <f t="shared" si="13"/>
        <v>33154</v>
      </c>
      <c r="AK18" s="86">
        <f>C18+O18+Z18</f>
        <v>0</v>
      </c>
      <c r="AL18" s="84">
        <f t="shared" si="14"/>
        <v>0</v>
      </c>
      <c r="AM18" s="84">
        <f t="shared" si="15"/>
        <v>0</v>
      </c>
      <c r="AN18" s="87"/>
      <c r="AO18" s="84">
        <f t="shared" si="16"/>
        <v>0</v>
      </c>
      <c r="AP18" s="84">
        <f t="shared" si="17"/>
        <v>0</v>
      </c>
      <c r="AQ18" s="84">
        <f t="shared" si="18"/>
        <v>3154</v>
      </c>
      <c r="AR18" s="84">
        <f t="shared" si="19"/>
        <v>3154</v>
      </c>
      <c r="AS18" s="84">
        <f t="shared" si="20"/>
        <v>0</v>
      </c>
      <c r="AT18" s="84">
        <f t="shared" si="21"/>
        <v>3154</v>
      </c>
      <c r="AU18" s="84">
        <f t="shared" si="22"/>
        <v>30000</v>
      </c>
      <c r="AV18" s="102">
        <f t="shared" si="23"/>
        <v>33154</v>
      </c>
    </row>
    <row r="19" spans="1:48" ht="23.25" customHeight="1" x14ac:dyDescent="0.2">
      <c r="A19" s="59"/>
      <c r="B19" s="66" t="s">
        <v>159</v>
      </c>
      <c r="C19" s="61"/>
      <c r="D19" s="62"/>
      <c r="E19" s="62"/>
      <c r="F19" s="62"/>
      <c r="G19" s="62"/>
      <c r="H19" s="62">
        <f t="shared" si="1"/>
        <v>0</v>
      </c>
      <c r="I19" s="62"/>
      <c r="J19" s="62">
        <f t="shared" si="2"/>
        <v>0</v>
      </c>
      <c r="K19" s="62"/>
      <c r="L19" s="62">
        <f t="shared" si="3"/>
        <v>0</v>
      </c>
      <c r="M19" s="62"/>
      <c r="N19" s="79">
        <f t="shared" si="4"/>
        <v>0</v>
      </c>
      <c r="O19" s="61"/>
      <c r="P19" s="57"/>
      <c r="Q19" s="57"/>
      <c r="R19" s="57"/>
      <c r="S19" s="57">
        <f t="shared" si="5"/>
        <v>0</v>
      </c>
      <c r="T19" s="57"/>
      <c r="U19" s="57">
        <f t="shared" si="6"/>
        <v>0</v>
      </c>
      <c r="V19" s="57"/>
      <c r="W19" s="57">
        <f t="shared" si="7"/>
        <v>0</v>
      </c>
      <c r="X19" s="57"/>
      <c r="Y19" s="58">
        <f t="shared" si="8"/>
        <v>0</v>
      </c>
      <c r="Z19" s="81"/>
      <c r="AA19" s="57"/>
      <c r="AB19" s="57">
        <f t="shared" si="9"/>
        <v>0</v>
      </c>
      <c r="AC19" s="57"/>
      <c r="AD19" s="57">
        <f t="shared" si="10"/>
        <v>0</v>
      </c>
      <c r="AE19" s="57"/>
      <c r="AF19" s="57">
        <f t="shared" si="11"/>
        <v>0</v>
      </c>
      <c r="AG19" s="57"/>
      <c r="AH19" s="57">
        <f t="shared" si="12"/>
        <v>0</v>
      </c>
      <c r="AI19" s="57"/>
      <c r="AJ19" s="58">
        <f t="shared" si="13"/>
        <v>0</v>
      </c>
      <c r="AK19" s="81">
        <f t="shared" ref="AK19:AK25" si="25">C19+O19+Z19</f>
        <v>0</v>
      </c>
      <c r="AL19" s="57">
        <f t="shared" si="14"/>
        <v>0</v>
      </c>
      <c r="AM19" s="57">
        <f t="shared" si="15"/>
        <v>0</v>
      </c>
      <c r="AN19" s="54"/>
      <c r="AO19" s="57">
        <f t="shared" si="16"/>
        <v>0</v>
      </c>
      <c r="AP19" s="57">
        <f t="shared" si="17"/>
        <v>0</v>
      </c>
      <c r="AQ19" s="57">
        <f t="shared" si="18"/>
        <v>0</v>
      </c>
      <c r="AR19" s="57">
        <f t="shared" si="19"/>
        <v>0</v>
      </c>
      <c r="AS19" s="57">
        <f t="shared" si="20"/>
        <v>0</v>
      </c>
      <c r="AT19" s="57">
        <f t="shared" si="21"/>
        <v>0</v>
      </c>
      <c r="AU19" s="57">
        <f t="shared" si="22"/>
        <v>0</v>
      </c>
      <c r="AV19" s="80">
        <f t="shared" si="23"/>
        <v>0</v>
      </c>
    </row>
    <row r="20" spans="1:48" ht="24" customHeight="1" x14ac:dyDescent="0.2">
      <c r="A20" s="59"/>
      <c r="B20" s="60" t="s">
        <v>160</v>
      </c>
      <c r="C20" s="61"/>
      <c r="D20" s="62"/>
      <c r="E20" s="62"/>
      <c r="F20" s="62"/>
      <c r="G20" s="62"/>
      <c r="H20" s="62">
        <f t="shared" si="1"/>
        <v>0</v>
      </c>
      <c r="I20" s="62"/>
      <c r="J20" s="62">
        <f t="shared" si="2"/>
        <v>0</v>
      </c>
      <c r="K20" s="62"/>
      <c r="L20" s="62">
        <f t="shared" si="3"/>
        <v>0</v>
      </c>
      <c r="M20" s="62"/>
      <c r="N20" s="79">
        <f t="shared" si="4"/>
        <v>0</v>
      </c>
      <c r="O20" s="61"/>
      <c r="P20" s="57"/>
      <c r="Q20" s="57"/>
      <c r="R20" s="57"/>
      <c r="S20" s="57">
        <f t="shared" si="5"/>
        <v>0</v>
      </c>
      <c r="T20" s="57"/>
      <c r="U20" s="57">
        <f t="shared" si="6"/>
        <v>0</v>
      </c>
      <c r="V20" s="57"/>
      <c r="W20" s="57">
        <f t="shared" si="7"/>
        <v>0</v>
      </c>
      <c r="X20" s="57"/>
      <c r="Y20" s="58">
        <f t="shared" si="8"/>
        <v>0</v>
      </c>
      <c r="Z20" s="81"/>
      <c r="AA20" s="57"/>
      <c r="AB20" s="57">
        <f t="shared" si="9"/>
        <v>0</v>
      </c>
      <c r="AC20" s="57"/>
      <c r="AD20" s="57">
        <f t="shared" si="10"/>
        <v>0</v>
      </c>
      <c r="AE20" s="57"/>
      <c r="AF20" s="57">
        <f t="shared" si="11"/>
        <v>0</v>
      </c>
      <c r="AG20" s="57"/>
      <c r="AH20" s="57">
        <f t="shared" si="12"/>
        <v>0</v>
      </c>
      <c r="AI20" s="57"/>
      <c r="AJ20" s="58">
        <f t="shared" si="13"/>
        <v>0</v>
      </c>
      <c r="AK20" s="81">
        <f t="shared" si="25"/>
        <v>0</v>
      </c>
      <c r="AL20" s="57">
        <f t="shared" si="14"/>
        <v>0</v>
      </c>
      <c r="AM20" s="57">
        <f t="shared" si="15"/>
        <v>0</v>
      </c>
      <c r="AN20" s="54"/>
      <c r="AO20" s="57">
        <f t="shared" si="16"/>
        <v>0</v>
      </c>
      <c r="AP20" s="57">
        <f t="shared" si="17"/>
        <v>0</v>
      </c>
      <c r="AQ20" s="57">
        <f t="shared" si="18"/>
        <v>0</v>
      </c>
      <c r="AR20" s="57">
        <f t="shared" si="19"/>
        <v>0</v>
      </c>
      <c r="AS20" s="57">
        <f t="shared" si="20"/>
        <v>0</v>
      </c>
      <c r="AT20" s="57">
        <f t="shared" si="21"/>
        <v>0</v>
      </c>
      <c r="AU20" s="57">
        <f t="shared" si="22"/>
        <v>0</v>
      </c>
      <c r="AV20" s="80">
        <f t="shared" si="23"/>
        <v>0</v>
      </c>
    </row>
    <row r="21" spans="1:48" ht="24" customHeight="1" x14ac:dyDescent="0.2">
      <c r="A21" s="59"/>
      <c r="B21" s="60" t="s">
        <v>161</v>
      </c>
      <c r="C21" s="61"/>
      <c r="D21" s="62"/>
      <c r="E21" s="62"/>
      <c r="F21" s="62"/>
      <c r="G21" s="62"/>
      <c r="H21" s="62">
        <f t="shared" si="1"/>
        <v>0</v>
      </c>
      <c r="I21" s="62"/>
      <c r="J21" s="62">
        <f t="shared" si="2"/>
        <v>0</v>
      </c>
      <c r="K21" s="62"/>
      <c r="L21" s="62">
        <f t="shared" si="3"/>
        <v>0</v>
      </c>
      <c r="M21" s="62"/>
      <c r="N21" s="79">
        <f t="shared" si="4"/>
        <v>0</v>
      </c>
      <c r="O21" s="61"/>
      <c r="P21" s="57"/>
      <c r="Q21" s="57"/>
      <c r="R21" s="57"/>
      <c r="S21" s="57">
        <f t="shared" si="5"/>
        <v>0</v>
      </c>
      <c r="T21" s="57"/>
      <c r="U21" s="57">
        <f t="shared" si="6"/>
        <v>0</v>
      </c>
      <c r="V21" s="57"/>
      <c r="W21" s="57">
        <f t="shared" si="7"/>
        <v>0</v>
      </c>
      <c r="X21" s="57"/>
      <c r="Y21" s="58">
        <f t="shared" si="8"/>
        <v>0</v>
      </c>
      <c r="Z21" s="81"/>
      <c r="AA21" s="57"/>
      <c r="AB21" s="57">
        <f t="shared" si="9"/>
        <v>0</v>
      </c>
      <c r="AC21" s="57"/>
      <c r="AD21" s="57">
        <f t="shared" si="10"/>
        <v>0</v>
      </c>
      <c r="AE21" s="57"/>
      <c r="AF21" s="57">
        <f t="shared" si="11"/>
        <v>0</v>
      </c>
      <c r="AG21" s="57"/>
      <c r="AH21" s="57">
        <f t="shared" si="12"/>
        <v>0</v>
      </c>
      <c r="AI21" s="57"/>
      <c r="AJ21" s="58">
        <f t="shared" si="13"/>
        <v>0</v>
      </c>
      <c r="AK21" s="81">
        <f t="shared" si="25"/>
        <v>0</v>
      </c>
      <c r="AL21" s="57">
        <f t="shared" si="14"/>
        <v>0</v>
      </c>
      <c r="AM21" s="57">
        <f t="shared" si="15"/>
        <v>0</v>
      </c>
      <c r="AN21" s="54"/>
      <c r="AO21" s="57">
        <f t="shared" si="16"/>
        <v>0</v>
      </c>
      <c r="AP21" s="57">
        <f t="shared" si="17"/>
        <v>0</v>
      </c>
      <c r="AQ21" s="57">
        <f t="shared" si="18"/>
        <v>0</v>
      </c>
      <c r="AR21" s="57">
        <f t="shared" si="19"/>
        <v>0</v>
      </c>
      <c r="AS21" s="57">
        <f t="shared" si="20"/>
        <v>0</v>
      </c>
      <c r="AT21" s="57">
        <f t="shared" si="21"/>
        <v>0</v>
      </c>
      <c r="AU21" s="57">
        <f t="shared" si="22"/>
        <v>0</v>
      </c>
      <c r="AV21" s="80">
        <f t="shared" si="23"/>
        <v>0</v>
      </c>
    </row>
    <row r="22" spans="1:48" x14ac:dyDescent="0.2">
      <c r="A22" s="59"/>
      <c r="B22" s="60" t="s">
        <v>162</v>
      </c>
      <c r="C22" s="61"/>
      <c r="D22" s="62"/>
      <c r="E22" s="62"/>
      <c r="F22" s="62"/>
      <c r="G22" s="62"/>
      <c r="H22" s="62">
        <f t="shared" si="1"/>
        <v>0</v>
      </c>
      <c r="I22" s="62"/>
      <c r="J22" s="62">
        <f t="shared" si="2"/>
        <v>0</v>
      </c>
      <c r="K22" s="62"/>
      <c r="L22" s="62">
        <f t="shared" si="3"/>
        <v>0</v>
      </c>
      <c r="M22" s="62"/>
      <c r="N22" s="79">
        <f t="shared" si="4"/>
        <v>0</v>
      </c>
      <c r="O22" s="61"/>
      <c r="P22" s="57"/>
      <c r="Q22" s="57"/>
      <c r="R22" s="57"/>
      <c r="S22" s="57">
        <f t="shared" si="5"/>
        <v>0</v>
      </c>
      <c r="T22" s="57"/>
      <c r="U22" s="57">
        <f t="shared" si="6"/>
        <v>0</v>
      </c>
      <c r="V22" s="57"/>
      <c r="W22" s="57">
        <f t="shared" si="7"/>
        <v>0</v>
      </c>
      <c r="X22" s="57"/>
      <c r="Y22" s="58">
        <f t="shared" si="8"/>
        <v>0</v>
      </c>
      <c r="Z22" s="81">
        <v>0</v>
      </c>
      <c r="AA22" s="57">
        <v>18240</v>
      </c>
      <c r="AB22" s="57">
        <f t="shared" si="9"/>
        <v>18240</v>
      </c>
      <c r="AC22" s="57">
        <v>37159</v>
      </c>
      <c r="AD22" s="57">
        <f t="shared" si="10"/>
        <v>55399</v>
      </c>
      <c r="AE22" s="57">
        <v>53934</v>
      </c>
      <c r="AF22" s="57">
        <f t="shared" si="11"/>
        <v>109333</v>
      </c>
      <c r="AG22" s="57"/>
      <c r="AH22" s="57">
        <f t="shared" si="12"/>
        <v>109333</v>
      </c>
      <c r="AI22" s="57">
        <v>10000</v>
      </c>
      <c r="AJ22" s="58">
        <f t="shared" si="13"/>
        <v>119333</v>
      </c>
      <c r="AK22" s="81">
        <f t="shared" si="25"/>
        <v>0</v>
      </c>
      <c r="AL22" s="57">
        <f t="shared" si="14"/>
        <v>18240</v>
      </c>
      <c r="AM22" s="57">
        <f t="shared" si="15"/>
        <v>18240</v>
      </c>
      <c r="AN22" s="54"/>
      <c r="AO22" s="57">
        <f t="shared" si="16"/>
        <v>37159</v>
      </c>
      <c r="AP22" s="57">
        <f t="shared" si="17"/>
        <v>55399</v>
      </c>
      <c r="AQ22" s="57">
        <f t="shared" si="18"/>
        <v>53934</v>
      </c>
      <c r="AR22" s="57">
        <f t="shared" si="19"/>
        <v>109333</v>
      </c>
      <c r="AS22" s="57">
        <f t="shared" si="20"/>
        <v>0</v>
      </c>
      <c r="AT22" s="57">
        <f t="shared" si="21"/>
        <v>109333</v>
      </c>
      <c r="AU22" s="57">
        <f t="shared" si="22"/>
        <v>10000</v>
      </c>
      <c r="AV22" s="80">
        <f t="shared" si="23"/>
        <v>119333</v>
      </c>
    </row>
    <row r="23" spans="1:48" ht="24.75" customHeight="1" x14ac:dyDescent="0.2">
      <c r="A23" s="59"/>
      <c r="B23" s="60" t="s">
        <v>163</v>
      </c>
      <c r="C23" s="61"/>
      <c r="D23" s="62"/>
      <c r="E23" s="62"/>
      <c r="F23" s="62"/>
      <c r="G23" s="62"/>
      <c r="H23" s="62">
        <f t="shared" si="1"/>
        <v>0</v>
      </c>
      <c r="I23" s="62"/>
      <c r="J23" s="62">
        <f t="shared" si="2"/>
        <v>0</v>
      </c>
      <c r="K23" s="62"/>
      <c r="L23" s="62">
        <f t="shared" si="3"/>
        <v>0</v>
      </c>
      <c r="M23" s="62"/>
      <c r="N23" s="79">
        <f t="shared" si="4"/>
        <v>0</v>
      </c>
      <c r="O23" s="61"/>
      <c r="P23" s="57"/>
      <c r="Q23" s="57"/>
      <c r="R23" s="57"/>
      <c r="S23" s="57">
        <f t="shared" si="5"/>
        <v>0</v>
      </c>
      <c r="T23" s="57"/>
      <c r="U23" s="57">
        <f t="shared" si="6"/>
        <v>0</v>
      </c>
      <c r="V23" s="57"/>
      <c r="W23" s="57">
        <f t="shared" si="7"/>
        <v>0</v>
      </c>
      <c r="X23" s="57"/>
      <c r="Y23" s="58">
        <f t="shared" si="8"/>
        <v>0</v>
      </c>
      <c r="Z23" s="81"/>
      <c r="AA23" s="57"/>
      <c r="AB23" s="57">
        <f t="shared" si="9"/>
        <v>0</v>
      </c>
      <c r="AC23" s="57"/>
      <c r="AD23" s="57">
        <f t="shared" si="10"/>
        <v>0</v>
      </c>
      <c r="AE23" s="57"/>
      <c r="AF23" s="57">
        <f t="shared" si="11"/>
        <v>0</v>
      </c>
      <c r="AG23" s="57"/>
      <c r="AH23" s="57">
        <f t="shared" si="12"/>
        <v>0</v>
      </c>
      <c r="AI23" s="57"/>
      <c r="AJ23" s="58">
        <f t="shared" si="13"/>
        <v>0</v>
      </c>
      <c r="AK23" s="81">
        <f t="shared" si="25"/>
        <v>0</v>
      </c>
      <c r="AL23" s="57">
        <f t="shared" si="14"/>
        <v>0</v>
      </c>
      <c r="AM23" s="57">
        <f t="shared" si="15"/>
        <v>0</v>
      </c>
      <c r="AN23" s="54"/>
      <c r="AO23" s="57">
        <f t="shared" si="16"/>
        <v>0</v>
      </c>
      <c r="AP23" s="57">
        <f t="shared" si="17"/>
        <v>0</v>
      </c>
      <c r="AQ23" s="57">
        <f t="shared" si="18"/>
        <v>0</v>
      </c>
      <c r="AR23" s="57">
        <f t="shared" si="19"/>
        <v>0</v>
      </c>
      <c r="AS23" s="57">
        <f t="shared" si="20"/>
        <v>0</v>
      </c>
      <c r="AT23" s="57">
        <f t="shared" si="21"/>
        <v>0</v>
      </c>
      <c r="AU23" s="57">
        <f t="shared" si="22"/>
        <v>0</v>
      </c>
      <c r="AV23" s="80">
        <f t="shared" si="23"/>
        <v>0</v>
      </c>
    </row>
    <row r="24" spans="1:48" ht="24" x14ac:dyDescent="0.2">
      <c r="A24" s="59"/>
      <c r="B24" s="60" t="s">
        <v>164</v>
      </c>
      <c r="C24" s="61"/>
      <c r="D24" s="62"/>
      <c r="E24" s="62"/>
      <c r="F24" s="62"/>
      <c r="G24" s="62"/>
      <c r="H24" s="62">
        <f t="shared" si="1"/>
        <v>0</v>
      </c>
      <c r="I24" s="62"/>
      <c r="J24" s="62">
        <f t="shared" si="2"/>
        <v>0</v>
      </c>
      <c r="K24" s="62"/>
      <c r="L24" s="62">
        <f t="shared" si="3"/>
        <v>0</v>
      </c>
      <c r="M24" s="62"/>
      <c r="N24" s="79">
        <f t="shared" si="4"/>
        <v>0</v>
      </c>
      <c r="O24" s="61"/>
      <c r="P24" s="57"/>
      <c r="Q24" s="57"/>
      <c r="R24" s="57"/>
      <c r="S24" s="57">
        <f t="shared" si="5"/>
        <v>0</v>
      </c>
      <c r="T24" s="57"/>
      <c r="U24" s="57">
        <f t="shared" si="6"/>
        <v>0</v>
      </c>
      <c r="V24" s="57"/>
      <c r="W24" s="57">
        <f t="shared" si="7"/>
        <v>0</v>
      </c>
      <c r="X24" s="57"/>
      <c r="Y24" s="58">
        <f t="shared" si="8"/>
        <v>0</v>
      </c>
      <c r="Z24" s="81">
        <v>2500</v>
      </c>
      <c r="AA24" s="57"/>
      <c r="AB24" s="57">
        <f t="shared" si="9"/>
        <v>2500</v>
      </c>
      <c r="AC24" s="57"/>
      <c r="AD24" s="57">
        <f t="shared" si="10"/>
        <v>2500</v>
      </c>
      <c r="AE24" s="57"/>
      <c r="AF24" s="57">
        <f t="shared" si="11"/>
        <v>2500</v>
      </c>
      <c r="AG24" s="57"/>
      <c r="AH24" s="57">
        <f t="shared" si="12"/>
        <v>2500</v>
      </c>
      <c r="AI24" s="57">
        <v>464</v>
      </c>
      <c r="AJ24" s="58">
        <f t="shared" si="13"/>
        <v>2964</v>
      </c>
      <c r="AK24" s="81">
        <f t="shared" si="25"/>
        <v>2500</v>
      </c>
      <c r="AL24" s="57">
        <f t="shared" si="14"/>
        <v>0</v>
      </c>
      <c r="AM24" s="57">
        <f t="shared" si="15"/>
        <v>2500</v>
      </c>
      <c r="AN24" s="54"/>
      <c r="AO24" s="57">
        <f t="shared" si="16"/>
        <v>0</v>
      </c>
      <c r="AP24" s="57">
        <f t="shared" si="17"/>
        <v>2500</v>
      </c>
      <c r="AQ24" s="57">
        <f t="shared" si="18"/>
        <v>0</v>
      </c>
      <c r="AR24" s="57">
        <f t="shared" si="19"/>
        <v>2500</v>
      </c>
      <c r="AS24" s="57">
        <f t="shared" si="20"/>
        <v>0</v>
      </c>
      <c r="AT24" s="57">
        <f t="shared" si="21"/>
        <v>2500</v>
      </c>
      <c r="AU24" s="57">
        <f t="shared" si="22"/>
        <v>464</v>
      </c>
      <c r="AV24" s="80">
        <f t="shared" si="23"/>
        <v>2964</v>
      </c>
    </row>
    <row r="25" spans="1:48" ht="13.5" thickBot="1" x14ac:dyDescent="0.25">
      <c r="A25" s="63"/>
      <c r="B25" s="67" t="s">
        <v>165</v>
      </c>
      <c r="C25" s="113"/>
      <c r="D25" s="114"/>
      <c r="E25" s="114"/>
      <c r="F25" s="114"/>
      <c r="G25" s="114"/>
      <c r="H25" s="91">
        <f t="shared" si="1"/>
        <v>0</v>
      </c>
      <c r="I25" s="91"/>
      <c r="J25" s="91">
        <f t="shared" si="2"/>
        <v>0</v>
      </c>
      <c r="K25" s="91"/>
      <c r="L25" s="91">
        <f t="shared" si="3"/>
        <v>0</v>
      </c>
      <c r="M25" s="91"/>
      <c r="N25" s="92">
        <f t="shared" si="4"/>
        <v>0</v>
      </c>
      <c r="O25" s="113"/>
      <c r="P25" s="93"/>
      <c r="Q25" s="93"/>
      <c r="R25" s="93"/>
      <c r="S25" s="93">
        <f t="shared" si="5"/>
        <v>0</v>
      </c>
      <c r="T25" s="93"/>
      <c r="U25" s="93">
        <f t="shared" si="6"/>
        <v>0</v>
      </c>
      <c r="V25" s="93"/>
      <c r="W25" s="93">
        <f t="shared" si="7"/>
        <v>0</v>
      </c>
      <c r="X25" s="93"/>
      <c r="Y25" s="94">
        <f t="shared" si="8"/>
        <v>0</v>
      </c>
      <c r="Z25" s="95">
        <v>0</v>
      </c>
      <c r="AA25" s="93"/>
      <c r="AB25" s="93">
        <f t="shared" si="9"/>
        <v>0</v>
      </c>
      <c r="AC25" s="93"/>
      <c r="AD25" s="93">
        <f t="shared" si="10"/>
        <v>0</v>
      </c>
      <c r="AE25" s="93"/>
      <c r="AF25" s="93">
        <f t="shared" si="11"/>
        <v>0</v>
      </c>
      <c r="AG25" s="93"/>
      <c r="AH25" s="93">
        <f t="shared" si="12"/>
        <v>0</v>
      </c>
      <c r="AI25" s="93"/>
      <c r="AJ25" s="94">
        <f t="shared" si="13"/>
        <v>0</v>
      </c>
      <c r="AK25" s="95">
        <f t="shared" si="25"/>
        <v>0</v>
      </c>
      <c r="AL25" s="93">
        <f t="shared" si="14"/>
        <v>0</v>
      </c>
      <c r="AM25" s="93">
        <f t="shared" si="15"/>
        <v>0</v>
      </c>
      <c r="AN25" s="96"/>
      <c r="AO25" s="93">
        <f t="shared" si="16"/>
        <v>0</v>
      </c>
      <c r="AP25" s="93">
        <f t="shared" si="17"/>
        <v>0</v>
      </c>
      <c r="AQ25" s="93">
        <f t="shared" si="18"/>
        <v>0</v>
      </c>
      <c r="AR25" s="93">
        <f t="shared" si="19"/>
        <v>0</v>
      </c>
      <c r="AS25" s="93">
        <f t="shared" si="20"/>
        <v>0</v>
      </c>
      <c r="AT25" s="93">
        <f t="shared" si="21"/>
        <v>0</v>
      </c>
      <c r="AU25" s="93">
        <f t="shared" si="22"/>
        <v>0</v>
      </c>
      <c r="AV25" s="97">
        <f t="shared" si="23"/>
        <v>0</v>
      </c>
    </row>
    <row r="26" spans="1:48" ht="13.5" thickBot="1" x14ac:dyDescent="0.25">
      <c r="A26" s="68" t="s">
        <v>44</v>
      </c>
      <c r="B26" s="69" t="s">
        <v>166</v>
      </c>
      <c r="C26" s="111">
        <f t="shared" ref="C26:AK26" si="26">SUM(C18:C25)</f>
        <v>0</v>
      </c>
      <c r="D26" s="112">
        <f t="shared" si="26"/>
        <v>0</v>
      </c>
      <c r="E26" s="112"/>
      <c r="F26" s="112"/>
      <c r="G26" s="112"/>
      <c r="H26" s="105">
        <f t="shared" si="1"/>
        <v>0</v>
      </c>
      <c r="I26" s="105"/>
      <c r="J26" s="105">
        <f t="shared" si="2"/>
        <v>0</v>
      </c>
      <c r="K26" s="105"/>
      <c r="L26" s="105">
        <f t="shared" si="3"/>
        <v>0</v>
      </c>
      <c r="M26" s="105"/>
      <c r="N26" s="127">
        <f t="shared" si="4"/>
        <v>0</v>
      </c>
      <c r="O26" s="111">
        <f t="shared" si="26"/>
        <v>0</v>
      </c>
      <c r="P26" s="112">
        <f t="shared" si="26"/>
        <v>0</v>
      </c>
      <c r="Q26" s="112"/>
      <c r="R26" s="112"/>
      <c r="S26" s="104">
        <f t="shared" si="5"/>
        <v>0</v>
      </c>
      <c r="T26" s="104"/>
      <c r="U26" s="104">
        <f t="shared" si="6"/>
        <v>0</v>
      </c>
      <c r="V26" s="104"/>
      <c r="W26" s="104">
        <f t="shared" si="7"/>
        <v>0</v>
      </c>
      <c r="X26" s="104"/>
      <c r="Y26" s="128">
        <f t="shared" si="8"/>
        <v>0</v>
      </c>
      <c r="Z26" s="111">
        <f t="shared" si="26"/>
        <v>2500</v>
      </c>
      <c r="AA26" s="112">
        <f t="shared" si="26"/>
        <v>18240</v>
      </c>
      <c r="AB26" s="112">
        <f t="shared" si="9"/>
        <v>20740</v>
      </c>
      <c r="AC26" s="112">
        <f>SUM(AC22:AC25)</f>
        <v>37159</v>
      </c>
      <c r="AD26" s="104">
        <f t="shared" si="10"/>
        <v>57899</v>
      </c>
      <c r="AE26" s="104">
        <f>SUM(AE18:AE22)</f>
        <v>57088</v>
      </c>
      <c r="AF26" s="104">
        <f t="shared" si="11"/>
        <v>114987</v>
      </c>
      <c r="AG26" s="104">
        <v>0</v>
      </c>
      <c r="AH26" s="104">
        <f t="shared" si="12"/>
        <v>114987</v>
      </c>
      <c r="AI26" s="104">
        <f>SUM(AI18:AI25)</f>
        <v>40464</v>
      </c>
      <c r="AJ26" s="108">
        <f t="shared" si="13"/>
        <v>155451</v>
      </c>
      <c r="AK26" s="111">
        <f t="shared" si="26"/>
        <v>2500</v>
      </c>
      <c r="AL26" s="112">
        <f t="shared" si="14"/>
        <v>18240</v>
      </c>
      <c r="AM26" s="112">
        <f t="shared" si="15"/>
        <v>20740</v>
      </c>
      <c r="AN26" s="106"/>
      <c r="AO26" s="104">
        <f t="shared" si="16"/>
        <v>37159</v>
      </c>
      <c r="AP26" s="104">
        <f t="shared" si="17"/>
        <v>57899</v>
      </c>
      <c r="AQ26" s="104">
        <f t="shared" si="18"/>
        <v>57088</v>
      </c>
      <c r="AR26" s="104">
        <f t="shared" si="19"/>
        <v>114987</v>
      </c>
      <c r="AS26" s="104">
        <f t="shared" si="20"/>
        <v>0</v>
      </c>
      <c r="AT26" s="104">
        <f t="shared" si="21"/>
        <v>114987</v>
      </c>
      <c r="AU26" s="104">
        <f t="shared" si="22"/>
        <v>40464</v>
      </c>
      <c r="AV26" s="109">
        <f t="shared" si="23"/>
        <v>155451</v>
      </c>
    </row>
    <row r="27" spans="1:48" ht="15" customHeight="1" thickBot="1" x14ac:dyDescent="0.25">
      <c r="A27" s="110"/>
      <c r="B27" s="70" t="s">
        <v>167</v>
      </c>
      <c r="C27" s="124">
        <v>589985</v>
      </c>
      <c r="D27" s="125">
        <v>1583</v>
      </c>
      <c r="E27" s="125">
        <f>SUM(C27:D27)</f>
        <v>591568</v>
      </c>
      <c r="F27" s="125">
        <v>1572</v>
      </c>
      <c r="G27" s="125">
        <v>123</v>
      </c>
      <c r="H27" s="123">
        <f t="shared" si="1"/>
        <v>593263</v>
      </c>
      <c r="I27" s="123">
        <v>3946</v>
      </c>
      <c r="J27" s="123">
        <f t="shared" si="2"/>
        <v>597209</v>
      </c>
      <c r="K27" s="123">
        <v>188</v>
      </c>
      <c r="L27" s="123">
        <f t="shared" si="3"/>
        <v>597397</v>
      </c>
      <c r="M27" s="123">
        <v>1611</v>
      </c>
      <c r="N27" s="127">
        <f t="shared" si="4"/>
        <v>599008</v>
      </c>
      <c r="O27" s="115">
        <v>239030</v>
      </c>
      <c r="P27" s="116">
        <v>1800</v>
      </c>
      <c r="Q27" s="116">
        <f>SUM(O27:P27)</f>
        <v>240830</v>
      </c>
      <c r="R27" s="116">
        <v>150</v>
      </c>
      <c r="S27" s="117">
        <f t="shared" si="5"/>
        <v>240980</v>
      </c>
      <c r="T27" s="117">
        <v>74</v>
      </c>
      <c r="U27" s="117">
        <f t="shared" si="6"/>
        <v>241054</v>
      </c>
      <c r="V27" s="117">
        <v>148</v>
      </c>
      <c r="W27" s="117">
        <f t="shared" si="7"/>
        <v>241202</v>
      </c>
      <c r="X27" s="117">
        <v>147</v>
      </c>
      <c r="Y27" s="118">
        <f t="shared" si="8"/>
        <v>241349</v>
      </c>
      <c r="Z27" s="115">
        <v>0</v>
      </c>
      <c r="AA27" s="116"/>
      <c r="AB27" s="116">
        <f t="shared" si="9"/>
        <v>0</v>
      </c>
      <c r="AC27" s="116"/>
      <c r="AD27" s="117">
        <f t="shared" si="10"/>
        <v>0</v>
      </c>
      <c r="AE27" s="117"/>
      <c r="AF27" s="117">
        <f t="shared" si="11"/>
        <v>0</v>
      </c>
      <c r="AG27" s="117"/>
      <c r="AH27" s="117">
        <f t="shared" si="12"/>
        <v>0</v>
      </c>
      <c r="AI27" s="117"/>
      <c r="AJ27" s="118">
        <f t="shared" si="13"/>
        <v>0</v>
      </c>
      <c r="AK27" s="115">
        <f>C27+O27+Z27</f>
        <v>829015</v>
      </c>
      <c r="AL27" s="117">
        <f t="shared" si="14"/>
        <v>3383</v>
      </c>
      <c r="AM27" s="117">
        <f t="shared" si="15"/>
        <v>832398</v>
      </c>
      <c r="AN27" s="119">
        <v>1572</v>
      </c>
      <c r="AO27" s="117">
        <f t="shared" si="16"/>
        <v>273</v>
      </c>
      <c r="AP27" s="117">
        <f t="shared" si="17"/>
        <v>834243</v>
      </c>
      <c r="AQ27" s="117">
        <f t="shared" si="18"/>
        <v>4020</v>
      </c>
      <c r="AR27" s="117">
        <f t="shared" si="19"/>
        <v>838263</v>
      </c>
      <c r="AS27" s="117">
        <f t="shared" si="20"/>
        <v>336</v>
      </c>
      <c r="AT27" s="117">
        <f t="shared" si="21"/>
        <v>838599</v>
      </c>
      <c r="AU27" s="117">
        <f t="shared" si="22"/>
        <v>1758</v>
      </c>
      <c r="AV27" s="120">
        <f t="shared" si="23"/>
        <v>840357</v>
      </c>
    </row>
    <row r="28" spans="1:48" s="16" customFormat="1" ht="13.5" thickBot="1" x14ac:dyDescent="0.25">
      <c r="A28" s="71" t="s">
        <v>45</v>
      </c>
      <c r="B28" s="72" t="s">
        <v>49</v>
      </c>
      <c r="C28" s="111">
        <f>SUM(C27:C27)</f>
        <v>589985</v>
      </c>
      <c r="D28" s="112">
        <f t="shared" ref="D28:AA28" si="27">SUM(D27:D27)</f>
        <v>1583</v>
      </c>
      <c r="E28" s="112">
        <f t="shared" ref="E28:E29" si="28">SUM(C28:D28)</f>
        <v>591568</v>
      </c>
      <c r="F28" s="112">
        <v>1572</v>
      </c>
      <c r="G28" s="112">
        <v>123</v>
      </c>
      <c r="H28" s="105">
        <f t="shared" si="1"/>
        <v>593263</v>
      </c>
      <c r="I28" s="105">
        <v>3946</v>
      </c>
      <c r="J28" s="105">
        <f t="shared" si="2"/>
        <v>597209</v>
      </c>
      <c r="K28" s="105">
        <v>188</v>
      </c>
      <c r="L28" s="105">
        <f t="shared" si="3"/>
        <v>597397</v>
      </c>
      <c r="M28" s="105">
        <v>1611</v>
      </c>
      <c r="N28" s="107">
        <f t="shared" si="4"/>
        <v>599008</v>
      </c>
      <c r="O28" s="111">
        <f t="shared" si="27"/>
        <v>239030</v>
      </c>
      <c r="P28" s="112">
        <v>1800</v>
      </c>
      <c r="Q28" s="112">
        <f t="shared" ref="Q28:Q29" si="29">SUM(O28:P28)</f>
        <v>240830</v>
      </c>
      <c r="R28" s="112">
        <v>150</v>
      </c>
      <c r="S28" s="104">
        <f t="shared" si="5"/>
        <v>240980</v>
      </c>
      <c r="T28" s="104">
        <v>74</v>
      </c>
      <c r="U28" s="104">
        <f t="shared" si="6"/>
        <v>241054</v>
      </c>
      <c r="V28" s="104">
        <v>148</v>
      </c>
      <c r="W28" s="104">
        <f t="shared" si="7"/>
        <v>241202</v>
      </c>
      <c r="X28" s="104">
        <v>147</v>
      </c>
      <c r="Y28" s="108">
        <f t="shared" si="8"/>
        <v>241349</v>
      </c>
      <c r="Z28" s="111">
        <f t="shared" si="27"/>
        <v>0</v>
      </c>
      <c r="AA28" s="112">
        <f t="shared" si="27"/>
        <v>0</v>
      </c>
      <c r="AB28" s="112">
        <f t="shared" si="9"/>
        <v>0</v>
      </c>
      <c r="AC28" s="112"/>
      <c r="AD28" s="104">
        <f t="shared" si="10"/>
        <v>0</v>
      </c>
      <c r="AE28" s="104"/>
      <c r="AF28" s="104">
        <f t="shared" si="11"/>
        <v>0</v>
      </c>
      <c r="AG28" s="104"/>
      <c r="AH28" s="104">
        <f t="shared" si="12"/>
        <v>0</v>
      </c>
      <c r="AI28" s="104"/>
      <c r="AJ28" s="128">
        <f t="shared" si="13"/>
        <v>0</v>
      </c>
      <c r="AK28" s="111">
        <f>C28+O28+Z28</f>
        <v>829015</v>
      </c>
      <c r="AL28" s="104">
        <f t="shared" si="14"/>
        <v>3383</v>
      </c>
      <c r="AM28" s="104">
        <f t="shared" si="15"/>
        <v>832398</v>
      </c>
      <c r="AN28" s="106">
        <v>1572</v>
      </c>
      <c r="AO28" s="104">
        <f t="shared" si="16"/>
        <v>273</v>
      </c>
      <c r="AP28" s="104">
        <f t="shared" si="17"/>
        <v>834243</v>
      </c>
      <c r="AQ28" s="104">
        <f t="shared" si="18"/>
        <v>4020</v>
      </c>
      <c r="AR28" s="104">
        <f t="shared" si="19"/>
        <v>838263</v>
      </c>
      <c r="AS28" s="104">
        <f t="shared" si="20"/>
        <v>336</v>
      </c>
      <c r="AT28" s="104">
        <f t="shared" si="21"/>
        <v>838599</v>
      </c>
      <c r="AU28" s="104">
        <f>M28+X28+AI28</f>
        <v>1758</v>
      </c>
      <c r="AV28" s="109">
        <f t="shared" si="23"/>
        <v>840357</v>
      </c>
    </row>
    <row r="29" spans="1:48" ht="24.75" thickBot="1" x14ac:dyDescent="0.25">
      <c r="A29" s="72"/>
      <c r="B29" s="73" t="s">
        <v>168</v>
      </c>
      <c r="C29" s="111">
        <f>C17+C26+C28</f>
        <v>801820</v>
      </c>
      <c r="D29" s="112">
        <f t="shared" ref="D29:AA29" si="30">D17+D26+D28</f>
        <v>3462</v>
      </c>
      <c r="E29" s="112">
        <f t="shared" si="28"/>
        <v>805282</v>
      </c>
      <c r="F29" s="112">
        <v>1572</v>
      </c>
      <c r="G29" s="112">
        <v>123</v>
      </c>
      <c r="H29" s="105">
        <f t="shared" si="1"/>
        <v>806977</v>
      </c>
      <c r="I29" s="105">
        <f>I17+I28</f>
        <v>6764</v>
      </c>
      <c r="J29" s="105">
        <f t="shared" si="2"/>
        <v>813741</v>
      </c>
      <c r="K29" s="105">
        <f>K17+K28</f>
        <v>1672</v>
      </c>
      <c r="L29" s="105">
        <f t="shared" si="3"/>
        <v>815413</v>
      </c>
      <c r="M29" s="105">
        <f>M17+M28</f>
        <v>8093</v>
      </c>
      <c r="N29" s="107">
        <f t="shared" si="4"/>
        <v>823506</v>
      </c>
      <c r="O29" s="111">
        <f t="shared" si="30"/>
        <v>239030</v>
      </c>
      <c r="P29" s="112">
        <f t="shared" si="30"/>
        <v>5845</v>
      </c>
      <c r="Q29" s="112">
        <f t="shared" si="29"/>
        <v>244875</v>
      </c>
      <c r="R29" s="112">
        <v>150</v>
      </c>
      <c r="S29" s="104">
        <f t="shared" si="5"/>
        <v>245025</v>
      </c>
      <c r="T29" s="104">
        <v>74</v>
      </c>
      <c r="U29" s="104">
        <f t="shared" si="6"/>
        <v>245099</v>
      </c>
      <c r="V29" s="104">
        <v>148</v>
      </c>
      <c r="W29" s="104">
        <f t="shared" si="7"/>
        <v>245247</v>
      </c>
      <c r="X29" s="104">
        <v>147</v>
      </c>
      <c r="Y29" s="108">
        <f t="shared" si="8"/>
        <v>245394</v>
      </c>
      <c r="Z29" s="111">
        <f t="shared" si="30"/>
        <v>22669</v>
      </c>
      <c r="AA29" s="112">
        <f t="shared" si="30"/>
        <v>19465</v>
      </c>
      <c r="AB29" s="112">
        <f t="shared" si="9"/>
        <v>42134</v>
      </c>
      <c r="AC29" s="112">
        <f>AC17+AC26</f>
        <v>78454</v>
      </c>
      <c r="AD29" s="104">
        <f t="shared" si="10"/>
        <v>120588</v>
      </c>
      <c r="AE29" s="104">
        <f>AE17+AE26</f>
        <v>58689</v>
      </c>
      <c r="AF29" s="104">
        <f t="shared" si="11"/>
        <v>179277</v>
      </c>
      <c r="AG29" s="104">
        <f>AG17</f>
        <v>2677</v>
      </c>
      <c r="AH29" s="104">
        <f t="shared" si="12"/>
        <v>181954</v>
      </c>
      <c r="AI29" s="104">
        <f>AI17+AI26</f>
        <v>44741</v>
      </c>
      <c r="AJ29" s="108">
        <f t="shared" si="13"/>
        <v>226695</v>
      </c>
      <c r="AK29" s="111">
        <f>C29+O29+Z29</f>
        <v>1063519</v>
      </c>
      <c r="AL29" s="104">
        <f t="shared" si="14"/>
        <v>28772</v>
      </c>
      <c r="AM29" s="104">
        <f t="shared" si="15"/>
        <v>1092291</v>
      </c>
      <c r="AN29" s="106">
        <v>1572</v>
      </c>
      <c r="AO29" s="104">
        <f t="shared" si="16"/>
        <v>78727</v>
      </c>
      <c r="AP29" s="104">
        <f t="shared" si="17"/>
        <v>1172590</v>
      </c>
      <c r="AQ29" s="104">
        <f t="shared" si="18"/>
        <v>65527</v>
      </c>
      <c r="AR29" s="104">
        <f t="shared" si="19"/>
        <v>1238117</v>
      </c>
      <c r="AS29" s="104">
        <f t="shared" si="20"/>
        <v>4497</v>
      </c>
      <c r="AT29" s="104">
        <f t="shared" si="21"/>
        <v>1242614</v>
      </c>
      <c r="AU29" s="104">
        <f>M29+X29+AI29</f>
        <v>52981</v>
      </c>
      <c r="AV29" s="109">
        <f t="shared" si="23"/>
        <v>1295595</v>
      </c>
    </row>
    <row r="30" spans="1:48" x14ac:dyDescent="0.2">
      <c r="J30" s="75"/>
      <c r="K30" s="75"/>
      <c r="L30" s="75"/>
      <c r="M30" s="75"/>
      <c r="N30" s="75"/>
      <c r="AM30" s="53"/>
    </row>
  </sheetData>
  <mergeCells count="11">
    <mergeCell ref="A3:AR3"/>
    <mergeCell ref="A1:B1"/>
    <mergeCell ref="A2:B2"/>
    <mergeCell ref="A8:B8"/>
    <mergeCell ref="A6:B7"/>
    <mergeCell ref="AK5:AL5"/>
    <mergeCell ref="A4:AR4"/>
    <mergeCell ref="C6:N6"/>
    <mergeCell ref="O6:Y6"/>
    <mergeCell ref="Z6:AJ6"/>
    <mergeCell ref="AK6:AV6"/>
  </mergeCells>
  <phoneticPr fontId="0" type="noConversion"/>
  <printOptions horizontalCentered="1"/>
  <pageMargins left="0.19685039370078741" right="0" top="0.55118110236220474" bottom="0.39370078740157483" header="0.23622047244094491" footer="0.23622047244094491"/>
  <pageSetup paperSize="9" scale="39" orientation="landscape" r:id="rId1"/>
  <headerFooter alignWithMargins="0">
    <oddHeader>&amp;R6. 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1.sz.melléklet</vt:lpstr>
      <vt:lpstr>melléklet</vt:lpstr>
      <vt:lpstr>'1.sz.melléklet'!Nyomtatási_cím</vt:lpstr>
    </vt:vector>
  </TitlesOfParts>
  <Company>V.ker.Ökorm.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Fruzsi</cp:lastModifiedBy>
  <cp:lastPrinted>2018-08-06T15:34:46Z</cp:lastPrinted>
  <dcterms:created xsi:type="dcterms:W3CDTF">2005-01-13T11:36:06Z</dcterms:created>
  <dcterms:modified xsi:type="dcterms:W3CDTF">2019-02-13T11:51:09Z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337898357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