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 firstSheet="2" activeTab="2"/>
  </bookViews>
  <sheets>
    <sheet name="bev-kiad." sheetId="1" state="hidden" r:id="rId1"/>
    <sheet name="2013." sheetId="2" state="hidden" r:id="rId2"/>
    <sheet name="Kötelező feladatok" sheetId="3" r:id="rId3"/>
    <sheet name="Önként vállalt feladatok" sheetId="4" r:id="rId4"/>
    <sheet name="Államigazgatási fel." sheetId="5" r:id="rId5"/>
  </sheets>
  <externalReferences>
    <externalReference r:id="rId6"/>
  </externalReferences>
  <definedNames>
    <definedName name="_xlnm.Print_Area" localSheetId="4">'Államigazgatási fel.'!$A$1:$E$40</definedName>
    <definedName name="_xlnm.Print_Area" localSheetId="2">'Kötelező feladatok'!$A$1:$AK$64</definedName>
    <definedName name="_xlnm.Print_Area" localSheetId="3">'Önként vállalt feladatok'!$A$1:$I$28</definedName>
  </definedNames>
  <calcPr calcId="152511" iterateDelta="1E-4"/>
</workbook>
</file>

<file path=xl/calcChain.xml><?xml version="1.0" encoding="utf-8"?>
<calcChain xmlns="http://schemas.openxmlformats.org/spreadsheetml/2006/main">
  <c r="AD9" i="3" l="1"/>
  <c r="AD22" i="3"/>
  <c r="AD17" i="3"/>
  <c r="AD8" i="3"/>
  <c r="AI9" i="3"/>
  <c r="AC17" i="3"/>
  <c r="AF8" i="3"/>
  <c r="AB9" i="3"/>
  <c r="AB8" i="3"/>
  <c r="O40" i="3"/>
  <c r="Z9" i="3"/>
  <c r="Z40" i="3"/>
  <c r="X9" i="3" l="1"/>
  <c r="M9" i="3"/>
  <c r="AE8" i="3" l="1"/>
  <c r="AE9" i="3"/>
  <c r="AC23" i="3"/>
  <c r="AB22" i="3"/>
  <c r="X40" i="3"/>
  <c r="M40" i="3"/>
  <c r="V9" i="3" l="1"/>
  <c r="K9" i="3"/>
  <c r="K40" i="3" l="1"/>
  <c r="V40" i="3"/>
  <c r="I9" i="3" l="1"/>
  <c r="G40" i="3"/>
  <c r="AB23" i="3" l="1"/>
  <c r="AB28" i="3"/>
  <c r="T40" i="3" l="1"/>
  <c r="I8" i="3"/>
  <c r="I40" i="3" s="1"/>
  <c r="I23" i="3"/>
  <c r="AB40" i="3" l="1"/>
  <c r="U9" i="3"/>
  <c r="W9" i="3" s="1"/>
  <c r="Y9" i="3" s="1"/>
  <c r="AA9" i="3" s="1"/>
  <c r="S10" i="3"/>
  <c r="U10" i="3" s="1"/>
  <c r="W10" i="3" s="1"/>
  <c r="Y10" i="3" s="1"/>
  <c r="AA10" i="3" s="1"/>
  <c r="S11" i="3"/>
  <c r="U11" i="3" s="1"/>
  <c r="W11" i="3" s="1"/>
  <c r="Y11" i="3" s="1"/>
  <c r="AA11" i="3" s="1"/>
  <c r="S12" i="3"/>
  <c r="U12" i="3" s="1"/>
  <c r="W12" i="3" s="1"/>
  <c r="Y12" i="3" s="1"/>
  <c r="AA12" i="3" s="1"/>
  <c r="S13" i="3"/>
  <c r="U13" i="3" s="1"/>
  <c r="W13" i="3" s="1"/>
  <c r="Y13" i="3" s="1"/>
  <c r="AA13" i="3" s="1"/>
  <c r="S14" i="3"/>
  <c r="U14" i="3" s="1"/>
  <c r="W14" i="3" s="1"/>
  <c r="Y14" i="3" s="1"/>
  <c r="AA14" i="3" s="1"/>
  <c r="S15" i="3"/>
  <c r="U15" i="3" s="1"/>
  <c r="W15" i="3" s="1"/>
  <c r="Y15" i="3" s="1"/>
  <c r="AA15" i="3" s="1"/>
  <c r="S16" i="3"/>
  <c r="U16" i="3" s="1"/>
  <c r="W16" i="3" s="1"/>
  <c r="Y16" i="3" s="1"/>
  <c r="AA16" i="3" s="1"/>
  <c r="S17" i="3"/>
  <c r="U17" i="3" s="1"/>
  <c r="W17" i="3" s="1"/>
  <c r="Y17" i="3" s="1"/>
  <c r="AA17" i="3" s="1"/>
  <c r="S18" i="3"/>
  <c r="U18" i="3" s="1"/>
  <c r="W18" i="3" s="1"/>
  <c r="Y18" i="3" s="1"/>
  <c r="AA18" i="3" s="1"/>
  <c r="S19" i="3"/>
  <c r="U19" i="3" s="1"/>
  <c r="W19" i="3" s="1"/>
  <c r="Y19" i="3" s="1"/>
  <c r="AA19" i="3" s="1"/>
  <c r="S20" i="3"/>
  <c r="U20" i="3" s="1"/>
  <c r="W20" i="3" s="1"/>
  <c r="Y20" i="3" s="1"/>
  <c r="AA20" i="3" s="1"/>
  <c r="S21" i="3"/>
  <c r="U21" i="3" s="1"/>
  <c r="W21" i="3" s="1"/>
  <c r="Y21" i="3" s="1"/>
  <c r="AA21" i="3" s="1"/>
  <c r="U22" i="3"/>
  <c r="W22" i="3" s="1"/>
  <c r="Y22" i="3" s="1"/>
  <c r="AA22" i="3" s="1"/>
  <c r="S23" i="3"/>
  <c r="U23" i="3" s="1"/>
  <c r="W23" i="3" s="1"/>
  <c r="Y23" i="3" s="1"/>
  <c r="AA23" i="3" s="1"/>
  <c r="S24" i="3"/>
  <c r="U24" i="3" s="1"/>
  <c r="W24" i="3" s="1"/>
  <c r="Y24" i="3" s="1"/>
  <c r="AA24" i="3" s="1"/>
  <c r="S25" i="3"/>
  <c r="U25" i="3" s="1"/>
  <c r="W25" i="3" s="1"/>
  <c r="Y25" i="3" s="1"/>
  <c r="AA25" i="3" s="1"/>
  <c r="S26" i="3"/>
  <c r="U26" i="3" s="1"/>
  <c r="W26" i="3" s="1"/>
  <c r="Y26" i="3" s="1"/>
  <c r="AA26" i="3" s="1"/>
  <c r="S27" i="3"/>
  <c r="U27" i="3" s="1"/>
  <c r="W27" i="3" s="1"/>
  <c r="Y27" i="3" s="1"/>
  <c r="AA27" i="3" s="1"/>
  <c r="S28" i="3"/>
  <c r="U28" i="3" s="1"/>
  <c r="W28" i="3" s="1"/>
  <c r="Y28" i="3" s="1"/>
  <c r="AA28" i="3" s="1"/>
  <c r="S29" i="3"/>
  <c r="U29" i="3" s="1"/>
  <c r="W29" i="3" s="1"/>
  <c r="Y29" i="3" s="1"/>
  <c r="AA29" i="3" s="1"/>
  <c r="S30" i="3"/>
  <c r="U30" i="3" s="1"/>
  <c r="W30" i="3" s="1"/>
  <c r="Y30" i="3" s="1"/>
  <c r="AA30" i="3" s="1"/>
  <c r="S31" i="3"/>
  <c r="U31" i="3" s="1"/>
  <c r="W31" i="3" s="1"/>
  <c r="Y31" i="3" s="1"/>
  <c r="AA31" i="3" s="1"/>
  <c r="S32" i="3"/>
  <c r="U32" i="3" s="1"/>
  <c r="W32" i="3" s="1"/>
  <c r="Y32" i="3" s="1"/>
  <c r="AA32" i="3" s="1"/>
  <c r="S33" i="3"/>
  <c r="U33" i="3" s="1"/>
  <c r="W33" i="3" s="1"/>
  <c r="Y33" i="3" s="1"/>
  <c r="AA33" i="3" s="1"/>
  <c r="S34" i="3"/>
  <c r="U34" i="3" s="1"/>
  <c r="W34" i="3" s="1"/>
  <c r="Y34" i="3" s="1"/>
  <c r="AA34" i="3" s="1"/>
  <c r="S35" i="3"/>
  <c r="U35" i="3" s="1"/>
  <c r="W35" i="3" s="1"/>
  <c r="Y35" i="3" s="1"/>
  <c r="AA35" i="3" s="1"/>
  <c r="S36" i="3"/>
  <c r="U36" i="3" s="1"/>
  <c r="W36" i="3" s="1"/>
  <c r="Y36" i="3" s="1"/>
  <c r="AA36" i="3" s="1"/>
  <c r="S37" i="3"/>
  <c r="U37" i="3" s="1"/>
  <c r="W37" i="3" s="1"/>
  <c r="Y37" i="3" s="1"/>
  <c r="AA37" i="3" s="1"/>
  <c r="S38" i="3"/>
  <c r="U38" i="3" s="1"/>
  <c r="W38" i="3" s="1"/>
  <c r="Y38" i="3" s="1"/>
  <c r="AA38" i="3" s="1"/>
  <c r="S39" i="3"/>
  <c r="U39" i="3" s="1"/>
  <c r="W39" i="3" s="1"/>
  <c r="Y39" i="3" s="1"/>
  <c r="AA39" i="3" s="1"/>
  <c r="S8" i="3"/>
  <c r="R40" i="3"/>
  <c r="E9" i="3"/>
  <c r="E40" i="3" s="1"/>
  <c r="F10" i="3"/>
  <c r="H10" i="3" s="1"/>
  <c r="J10" i="3" s="1"/>
  <c r="L10" i="3" s="1"/>
  <c r="N10" i="3" s="1"/>
  <c r="P10" i="3" s="1"/>
  <c r="F11" i="3"/>
  <c r="H11" i="3" s="1"/>
  <c r="J11" i="3" s="1"/>
  <c r="L11" i="3" s="1"/>
  <c r="N11" i="3" s="1"/>
  <c r="P11" i="3" s="1"/>
  <c r="F12" i="3"/>
  <c r="H12" i="3" s="1"/>
  <c r="J12" i="3" s="1"/>
  <c r="L12" i="3" s="1"/>
  <c r="N12" i="3" s="1"/>
  <c r="P12" i="3" s="1"/>
  <c r="F13" i="3"/>
  <c r="H13" i="3" s="1"/>
  <c r="J13" i="3" s="1"/>
  <c r="L13" i="3" s="1"/>
  <c r="N13" i="3" s="1"/>
  <c r="P13" i="3" s="1"/>
  <c r="F14" i="3"/>
  <c r="H14" i="3" s="1"/>
  <c r="J14" i="3" s="1"/>
  <c r="L14" i="3" s="1"/>
  <c r="N14" i="3" s="1"/>
  <c r="P14" i="3" s="1"/>
  <c r="F15" i="3"/>
  <c r="H15" i="3" s="1"/>
  <c r="J15" i="3" s="1"/>
  <c r="L15" i="3" s="1"/>
  <c r="N15" i="3" s="1"/>
  <c r="P15" i="3" s="1"/>
  <c r="F16" i="3"/>
  <c r="H16" i="3" s="1"/>
  <c r="J16" i="3" s="1"/>
  <c r="L16" i="3" s="1"/>
  <c r="N16" i="3" s="1"/>
  <c r="P16" i="3" s="1"/>
  <c r="F17" i="3"/>
  <c r="H17" i="3" s="1"/>
  <c r="J17" i="3" s="1"/>
  <c r="L17" i="3" s="1"/>
  <c r="N17" i="3" s="1"/>
  <c r="P17" i="3" s="1"/>
  <c r="F18" i="3"/>
  <c r="H18" i="3" s="1"/>
  <c r="J18" i="3" s="1"/>
  <c r="L18" i="3" s="1"/>
  <c r="N18" i="3" s="1"/>
  <c r="P18" i="3" s="1"/>
  <c r="F19" i="3"/>
  <c r="H19" i="3" s="1"/>
  <c r="J19" i="3" s="1"/>
  <c r="L19" i="3" s="1"/>
  <c r="N19" i="3" s="1"/>
  <c r="P19" i="3" s="1"/>
  <c r="F20" i="3"/>
  <c r="H20" i="3" s="1"/>
  <c r="J20" i="3" s="1"/>
  <c r="L20" i="3" s="1"/>
  <c r="N20" i="3" s="1"/>
  <c r="P20" i="3" s="1"/>
  <c r="F21" i="3"/>
  <c r="H21" i="3" s="1"/>
  <c r="J21" i="3" s="1"/>
  <c r="L21" i="3" s="1"/>
  <c r="N21" i="3" s="1"/>
  <c r="P21" i="3" s="1"/>
  <c r="F22" i="3"/>
  <c r="H22" i="3" s="1"/>
  <c r="J22" i="3" s="1"/>
  <c r="L22" i="3" s="1"/>
  <c r="N22" i="3" s="1"/>
  <c r="P22" i="3" s="1"/>
  <c r="F23" i="3"/>
  <c r="H23" i="3" s="1"/>
  <c r="J23" i="3" s="1"/>
  <c r="L23" i="3" s="1"/>
  <c r="N23" i="3" s="1"/>
  <c r="P23" i="3" s="1"/>
  <c r="F24" i="3"/>
  <c r="H24" i="3" s="1"/>
  <c r="J24" i="3" s="1"/>
  <c r="L24" i="3" s="1"/>
  <c r="N24" i="3" s="1"/>
  <c r="P24" i="3" s="1"/>
  <c r="F25" i="3"/>
  <c r="H25" i="3" s="1"/>
  <c r="J25" i="3" s="1"/>
  <c r="L25" i="3" s="1"/>
  <c r="N25" i="3" s="1"/>
  <c r="P25" i="3" s="1"/>
  <c r="F26" i="3"/>
  <c r="H26" i="3" s="1"/>
  <c r="J26" i="3" s="1"/>
  <c r="L26" i="3" s="1"/>
  <c r="N26" i="3" s="1"/>
  <c r="P26" i="3" s="1"/>
  <c r="F27" i="3"/>
  <c r="H27" i="3" s="1"/>
  <c r="J27" i="3" s="1"/>
  <c r="L27" i="3" s="1"/>
  <c r="N27" i="3" s="1"/>
  <c r="P27" i="3" s="1"/>
  <c r="F28" i="3"/>
  <c r="H28" i="3" s="1"/>
  <c r="J28" i="3" s="1"/>
  <c r="L28" i="3" s="1"/>
  <c r="N28" i="3" s="1"/>
  <c r="P28" i="3" s="1"/>
  <c r="F29" i="3"/>
  <c r="H29" i="3" s="1"/>
  <c r="J29" i="3" s="1"/>
  <c r="L29" i="3" s="1"/>
  <c r="N29" i="3" s="1"/>
  <c r="P29" i="3" s="1"/>
  <c r="F30" i="3"/>
  <c r="H30" i="3" s="1"/>
  <c r="J30" i="3" s="1"/>
  <c r="L30" i="3" s="1"/>
  <c r="N30" i="3" s="1"/>
  <c r="P30" i="3" s="1"/>
  <c r="F31" i="3"/>
  <c r="H31" i="3" s="1"/>
  <c r="J31" i="3" s="1"/>
  <c r="L31" i="3" s="1"/>
  <c r="N31" i="3" s="1"/>
  <c r="P31" i="3" s="1"/>
  <c r="F32" i="3"/>
  <c r="H32" i="3" s="1"/>
  <c r="J32" i="3" s="1"/>
  <c r="L32" i="3" s="1"/>
  <c r="N32" i="3" s="1"/>
  <c r="P32" i="3" s="1"/>
  <c r="F33" i="3"/>
  <c r="H33" i="3" s="1"/>
  <c r="J33" i="3" s="1"/>
  <c r="L33" i="3" s="1"/>
  <c r="N33" i="3" s="1"/>
  <c r="P33" i="3" s="1"/>
  <c r="F34" i="3"/>
  <c r="H34" i="3" s="1"/>
  <c r="J34" i="3" s="1"/>
  <c r="L34" i="3" s="1"/>
  <c r="N34" i="3" s="1"/>
  <c r="P34" i="3" s="1"/>
  <c r="F35" i="3"/>
  <c r="H35" i="3" s="1"/>
  <c r="J35" i="3" s="1"/>
  <c r="L35" i="3" s="1"/>
  <c r="N35" i="3" s="1"/>
  <c r="P35" i="3" s="1"/>
  <c r="F36" i="3"/>
  <c r="H36" i="3" s="1"/>
  <c r="J36" i="3" s="1"/>
  <c r="L36" i="3" s="1"/>
  <c r="N36" i="3" s="1"/>
  <c r="P36" i="3" s="1"/>
  <c r="F37" i="3"/>
  <c r="H37" i="3" s="1"/>
  <c r="J37" i="3" s="1"/>
  <c r="L37" i="3" s="1"/>
  <c r="N37" i="3" s="1"/>
  <c r="P37" i="3" s="1"/>
  <c r="F38" i="3"/>
  <c r="H38" i="3" s="1"/>
  <c r="J38" i="3" s="1"/>
  <c r="L38" i="3" s="1"/>
  <c r="N38" i="3" s="1"/>
  <c r="P38" i="3" s="1"/>
  <c r="F39" i="3"/>
  <c r="H39" i="3" s="1"/>
  <c r="J39" i="3" s="1"/>
  <c r="L39" i="3" s="1"/>
  <c r="N39" i="3" s="1"/>
  <c r="P39" i="3" s="1"/>
  <c r="F8" i="3"/>
  <c r="H8" i="3" s="1"/>
  <c r="J8" i="3" s="1"/>
  <c r="L8" i="3" s="1"/>
  <c r="N8" i="3" s="1"/>
  <c r="P8" i="3" s="1"/>
  <c r="U8" i="3" l="1"/>
  <c r="W8" i="3" s="1"/>
  <c r="Y8" i="3" s="1"/>
  <c r="AA8" i="3" s="1"/>
  <c r="S40" i="3"/>
  <c r="U40" i="3" s="1"/>
  <c r="W40" i="3" s="1"/>
  <c r="Y40" i="3" s="1"/>
  <c r="AA40" i="3" s="1"/>
  <c r="F9" i="3"/>
  <c r="H9" i="3" s="1"/>
  <c r="J9" i="3" s="1"/>
  <c r="L9" i="3" s="1"/>
  <c r="N9" i="3" s="1"/>
  <c r="P9" i="3" s="1"/>
  <c r="Q40" i="3"/>
  <c r="D40" i="3" l="1"/>
  <c r="F40" i="3" s="1"/>
  <c r="H40" i="3" s="1"/>
  <c r="J40" i="3" s="1"/>
  <c r="L40" i="3" s="1"/>
  <c r="N40" i="3" s="1"/>
  <c r="P40" i="3" s="1"/>
  <c r="C14" i="4" l="1"/>
  <c r="D14" i="4"/>
  <c r="B14" i="4"/>
  <c r="AC40" i="3" l="1"/>
  <c r="AE40" i="3"/>
  <c r="AF40" i="3"/>
  <c r="AG40" i="3"/>
  <c r="AH40" i="3"/>
  <c r="AI40" i="3" l="1"/>
  <c r="AD43" i="3"/>
  <c r="AI43" i="3" l="1"/>
  <c r="AB43" i="3"/>
  <c r="Q43" i="3"/>
  <c r="D43" i="3"/>
  <c r="AL43" i="3" l="1"/>
  <c r="AL24" i="3"/>
  <c r="AL25" i="3"/>
  <c r="AL26" i="3"/>
  <c r="AL27" i="3"/>
  <c r="AL30" i="3"/>
  <c r="AL31" i="3"/>
  <c r="AL32" i="3"/>
  <c r="AL33" i="3"/>
  <c r="AL35" i="3"/>
  <c r="AL36" i="3"/>
  <c r="AL37" i="3"/>
  <c r="AL38" i="3"/>
  <c r="AL39" i="3"/>
  <c r="AE41" i="3"/>
  <c r="AF41" i="3"/>
  <c r="AG41" i="3"/>
  <c r="AH41" i="3"/>
  <c r="AD29" i="3"/>
  <c r="AL29" i="3" s="1"/>
  <c r="AL28" i="3" l="1"/>
  <c r="AL22" i="3" l="1"/>
  <c r="AI41" i="3"/>
  <c r="AL34" i="3" l="1"/>
  <c r="AC41" i="3"/>
  <c r="D41" i="3" l="1"/>
  <c r="Q42" i="3"/>
  <c r="D42" i="3"/>
  <c r="AD42" i="3" l="1"/>
  <c r="D44" i="3"/>
  <c r="AD40" i="3"/>
  <c r="Q41" i="3"/>
  <c r="Q44" i="3" s="1"/>
  <c r="AJ25" i="3"/>
  <c r="AJ26" i="3"/>
  <c r="AK41" i="3"/>
  <c r="AL40" i="3" l="1"/>
  <c r="AL23" i="3"/>
  <c r="AD41" i="3"/>
  <c r="AD44" i="3" s="1"/>
  <c r="AJ20" i="3"/>
  <c r="AJ34" i="3"/>
  <c r="AJ28" i="3" l="1"/>
  <c r="AJ11" i="3"/>
  <c r="AJ9" i="3" s="1"/>
  <c r="AJ24" i="3"/>
  <c r="AJ18" i="3"/>
  <c r="AJ22" i="3"/>
  <c r="AJ17" i="3"/>
  <c r="AJ27" i="3" l="1"/>
  <c r="AJ23" i="3" l="1"/>
  <c r="AJ41" i="3" s="1"/>
  <c r="AB41" i="3"/>
  <c r="AB42" i="3" s="1"/>
  <c r="AB44" i="3" s="1"/>
</calcChain>
</file>

<file path=xl/sharedStrings.xml><?xml version="1.0" encoding="utf-8"?>
<sst xmlns="http://schemas.openxmlformats.org/spreadsheetml/2006/main" count="459" uniqueCount="263">
  <si>
    <t>Jogszabályi hivatkozás</t>
  </si>
  <si>
    <t>Kapott támogatás</t>
  </si>
  <si>
    <t xml:space="preserve">Működési </t>
  </si>
  <si>
    <t>Előirányzat csoport</t>
  </si>
  <si>
    <t>Működési célú támogatásértékű bevétel</t>
  </si>
  <si>
    <t xml:space="preserve"> -elkülönített állami pénzalapból </t>
  </si>
  <si>
    <t>-társadalombiztosítás pénzügyi alapjaiból</t>
  </si>
  <si>
    <t>-nemzetiségi önkormányzattól</t>
  </si>
  <si>
    <t>-többcélú kistérségi társulástól</t>
  </si>
  <si>
    <t>Közhatalmi bevételek</t>
  </si>
  <si>
    <t>-jogi személyiségű társulástól</t>
  </si>
  <si>
    <t>-térségi fejlesztési tanácstól</t>
  </si>
  <si>
    <t xml:space="preserve">-európai uniós forrásból </t>
  </si>
  <si>
    <t>-fejezeti kezelésű előirányzatból</t>
  </si>
  <si>
    <t>-központi költségvetésből</t>
  </si>
  <si>
    <t>-központi költségvetéstől kapott támogatás</t>
  </si>
  <si>
    <t>-irányító szervtől kapott támogatás</t>
  </si>
  <si>
    <t>-adók</t>
  </si>
  <si>
    <t>-illetékek</t>
  </si>
  <si>
    <t>-járulékok</t>
  </si>
  <si>
    <t>-hozzájárulások</t>
  </si>
  <si>
    <t>-bírságok, díjak</t>
  </si>
  <si>
    <t>-egyéb fizetési kötelezettségek</t>
  </si>
  <si>
    <t>I.</t>
  </si>
  <si>
    <t>Bevétel (kiemelt előirányzatai)</t>
  </si>
  <si>
    <t>Intézményi működési bevétel</t>
  </si>
  <si>
    <t>-áru és készletértékesítés</t>
  </si>
  <si>
    <t>-nyújtott szolgáltatások ellenértéke</t>
  </si>
  <si>
    <t>-bérleti díj bevételek</t>
  </si>
  <si>
    <t>-intézményi ellátási díjak</t>
  </si>
  <si>
    <t>-alkalmazottak térítése</t>
  </si>
  <si>
    <t>-Áfa bevételek</t>
  </si>
  <si>
    <t>-hozam és kamatbevételek</t>
  </si>
  <si>
    <t>Működési célú átvett pénzeszköz</t>
  </si>
  <si>
    <t>Előző évi működési célú maradvány átvétele</t>
  </si>
  <si>
    <t>I/1.</t>
  </si>
  <si>
    <t>I/2.</t>
  </si>
  <si>
    <t>Előző évi működési célú pénzmaradvány igénybevétele</t>
  </si>
  <si>
    <t>Kiadás (kiemelt előirányzatai)</t>
  </si>
  <si>
    <t>Felhalmozási bevételek</t>
  </si>
  <si>
    <t>-tárgyi eszközök és immateriális javak értékesítése</t>
  </si>
  <si>
    <t>-pénzügyi befektetések bevételei</t>
  </si>
  <si>
    <t>Felhalmozási célú átvett pénzeszköz</t>
  </si>
  <si>
    <t>Felhalmozási célú támogatásértékű bevétel</t>
  </si>
  <si>
    <t>Előző évi felhalmozási célú pénzmaradvány igénybevétele</t>
  </si>
  <si>
    <t>II.</t>
  </si>
  <si>
    <t xml:space="preserve">Felhalmozási </t>
  </si>
  <si>
    <t>I/3.</t>
  </si>
  <si>
    <t>I/4.</t>
  </si>
  <si>
    <t>I/5.</t>
  </si>
  <si>
    <t>I/6.</t>
  </si>
  <si>
    <t>I/7.</t>
  </si>
  <si>
    <t>II/1.</t>
  </si>
  <si>
    <t>II/2.</t>
  </si>
  <si>
    <t>II/3.</t>
  </si>
  <si>
    <t>II/4.</t>
  </si>
  <si>
    <t>III.</t>
  </si>
  <si>
    <t>Kölcsönök</t>
  </si>
  <si>
    <t>III/1.</t>
  </si>
  <si>
    <t>III/2.</t>
  </si>
  <si>
    <t>Működési célú kölcsönök</t>
  </si>
  <si>
    <t>-Kapott kölcsönök</t>
  </si>
  <si>
    <t>-Kölcsön visszatérülése</t>
  </si>
  <si>
    <t>Felhalmozási célú kölcsönök</t>
  </si>
  <si>
    <t>IV.</t>
  </si>
  <si>
    <t>Finanszírozási célú pénzügyi műveletek bevételei</t>
  </si>
  <si>
    <t>-működési célú</t>
  </si>
  <si>
    <t>-felhalmozási célú</t>
  </si>
  <si>
    <t>Előző évi felhalmozási célú maradvány átvétele</t>
  </si>
  <si>
    <t>II/5.</t>
  </si>
  <si>
    <t>Ávr. 2.§ a)</t>
  </si>
  <si>
    <t>Ávr. 2.§ b)</t>
  </si>
  <si>
    <t>Ávr. 2.§ c); Áht. 5. § (1) a)</t>
  </si>
  <si>
    <t>Ávr. 2.§ d)</t>
  </si>
  <si>
    <t>Ávr. 2. § f)</t>
  </si>
  <si>
    <t>Ávr. 2. § g)</t>
  </si>
  <si>
    <t>Ávr. 2. § i)</t>
  </si>
  <si>
    <t>Ávr. 2. § e)</t>
  </si>
  <si>
    <t>Ávr. 2. § h)</t>
  </si>
  <si>
    <t>Áht. 6.§ (3)</t>
  </si>
  <si>
    <t>Személyi juttatások</t>
  </si>
  <si>
    <t>Munkaadókat terhelő járulékok</t>
  </si>
  <si>
    <t>Szociális hozzájárulások</t>
  </si>
  <si>
    <t>Dologi kiadások</t>
  </si>
  <si>
    <t>Ellátottak pénzbeli juttatásai</t>
  </si>
  <si>
    <t>Egyéb működési célú kiadások</t>
  </si>
  <si>
    <t>Intézményi beruházások</t>
  </si>
  <si>
    <t>Felújítások</t>
  </si>
  <si>
    <t>Kormányzati beruházások</t>
  </si>
  <si>
    <t>Lakástámogatás</t>
  </si>
  <si>
    <t>Egyéb felhalmozási kiadások</t>
  </si>
  <si>
    <t>-Kölcsön nyújtás</t>
  </si>
  <si>
    <t>-Kölcsön törlesztése</t>
  </si>
  <si>
    <t>Mindösszesen</t>
  </si>
  <si>
    <t>Finanszírozási célú pénzügyi műveletek kiadásai</t>
  </si>
  <si>
    <t>Tartalékok</t>
  </si>
  <si>
    <t>Általános tartalék</t>
  </si>
  <si>
    <t>Céltartalék</t>
  </si>
  <si>
    <t>Áht. 23.§ (4)</t>
  </si>
  <si>
    <t>Áht. 23. 2) § e)</t>
  </si>
  <si>
    <t>V.</t>
  </si>
  <si>
    <t>IV/1.</t>
  </si>
  <si>
    <t>IV/2.</t>
  </si>
  <si>
    <t>Működési célú támogatás Áht.-on belülről</t>
  </si>
  <si>
    <t>Ávr. 2. § b)</t>
  </si>
  <si>
    <t>Áht. 5. § (1) a); Ávr. 2. § c)</t>
  </si>
  <si>
    <t>Kiemelt előirányzatok</t>
  </si>
  <si>
    <t xml:space="preserve">Bevételek </t>
  </si>
  <si>
    <t>Kiadások</t>
  </si>
  <si>
    <t>Felhalmozási célú támogatás Áht.-on belülről</t>
  </si>
  <si>
    <t>Felhalmozási bevétel</t>
  </si>
  <si>
    <t xml:space="preserve">  tárgyi eszközök és immateriális javak értékesítése</t>
  </si>
  <si>
    <t xml:space="preserve">  pénzügyi befektetések bevételei</t>
  </si>
  <si>
    <t>Ávr. 2. § d)</t>
  </si>
  <si>
    <t>MŰKÖDÉSI KÖLTSÉGVETÉSI BEVÉTELEK</t>
  </si>
  <si>
    <t>A helyi önkormányzatok, helyi nemzetiségi önkormányzatok általános működéséhez és ágazati feladataihoz kapcsolódó támogatások</t>
  </si>
  <si>
    <t>A központi költségvetésből származó egyéb költségvetési támogatások</t>
  </si>
  <si>
    <t>1.</t>
  </si>
  <si>
    <t>2.</t>
  </si>
  <si>
    <t>3.</t>
  </si>
  <si>
    <t>4.</t>
  </si>
  <si>
    <t>5.</t>
  </si>
  <si>
    <t>6.</t>
  </si>
  <si>
    <t>7.</t>
  </si>
  <si>
    <t>8.</t>
  </si>
  <si>
    <t>FELHALMOZÁSI KÖLTSÉGVETÉSI BEVÉTELEK</t>
  </si>
  <si>
    <t>Ávr. 24. § (1) a)</t>
  </si>
  <si>
    <t>Befektetési vagy forgatási célú hitelviszonyt megtestesítő értékpapír kibocsátása, értékesítése, beváltása az eladási árban elismert kamat kivételével</t>
  </si>
  <si>
    <t>Hosszú lejáratú hitel felvétele</t>
  </si>
  <si>
    <t>Rövid lejáratú hitel felvétele</t>
  </si>
  <si>
    <t>Kölcsön felvétele</t>
  </si>
  <si>
    <t>Szabad pénzeszközök betétként való elhelyezése</t>
  </si>
  <si>
    <t>Költségvetési maradvány, vállalkozási maradvány</t>
  </si>
  <si>
    <t>Irányító szervi támogatásként folyósított támogatás fizetési számlán történő jóváírása</t>
  </si>
  <si>
    <t>MŰKÖDÉSI FINANSZÍROZÁSI BEVÉTELEK</t>
  </si>
  <si>
    <t>FELHALMOZÁSI FINANSZÍROZÁSI BEVÉTELEK</t>
  </si>
  <si>
    <t>Áht. 73. § (1) aa)</t>
  </si>
  <si>
    <t>Áht. 73. § (1) ab)</t>
  </si>
  <si>
    <t>Áht. 73. § (1) ac)</t>
  </si>
  <si>
    <t>Áht. 73. § (1) ad)</t>
  </si>
  <si>
    <t>Áht. 73. § (1) ae)</t>
  </si>
  <si>
    <t xml:space="preserve"> Befektetési vagy forgatási célú hitelviszonyt megtestesítő értékpapír kibocsátása, értékesítése, beváltása az eladási árban elismert kamat kivételével</t>
  </si>
  <si>
    <t>MŰKÖDÉSI KÖLTSÉGVETÉSI KIADÁSOK</t>
  </si>
  <si>
    <t>FELHALMOZÁSI KÖLTSÉGVETÉSI KIADÁSOK</t>
  </si>
  <si>
    <t>Beruházások</t>
  </si>
  <si>
    <t>Áht. 23. § (3)</t>
  </si>
  <si>
    <t>MŰKÖDÉSI FINANSZÍROZÁSI KIADÁSOK</t>
  </si>
  <si>
    <t>FELHALMOZÁSI FINANSZÍROZÁSI KIADÁSOK</t>
  </si>
  <si>
    <t>Befektetési vagy forgatási célú hitelviszonyt megtestesítő értékpapír vásárlása a vételárban elismert kamat kivételével</t>
  </si>
  <si>
    <t>Hosszú lejáratú hitel tőkeösszegének törlesztése</t>
  </si>
  <si>
    <t>Rövid lejáratú hitel tőkeösszegének törlesztése</t>
  </si>
  <si>
    <t>Kölcsön tőkeösszegének törlesztése</t>
  </si>
  <si>
    <t>Szabad pénzeszközök betétként való visszavonása</t>
  </si>
  <si>
    <t>Irányító szervi támogatásként folyósított támogatás kiutalása</t>
  </si>
  <si>
    <t>Pénzügyi lízing lízingbevevői félként a lízíingszerződésben kikötött tőkerész törlesztésére teljesített kiadások</t>
  </si>
  <si>
    <t>Áht. 73. § (1) af)</t>
  </si>
  <si>
    <t>Áht. 6. § (3)</t>
  </si>
  <si>
    <t>Elkülönített állami pénzalapból</t>
  </si>
  <si>
    <t>Társadalombiztosítás pénzügyi alapjaiból</t>
  </si>
  <si>
    <t>Helyi önkormányzattól</t>
  </si>
  <si>
    <t>Nemzetiségi önkormányzattól</t>
  </si>
  <si>
    <t>Térségi fejlesztési tanácstól az Áht.központi  alrendszerén belülről kapott európai uniós forrásból származó pénzeszközből</t>
  </si>
  <si>
    <t>Fejezeti kezelésű előirányzat bevételként elszámolható összegből</t>
  </si>
  <si>
    <t>A központi költségvetés előirányzat-módosítási kötelezettség nélkül túlteljesíthető előirányzatból</t>
  </si>
  <si>
    <t>Adók</t>
  </si>
  <si>
    <t>Illetékek</t>
  </si>
  <si>
    <t>Járulékok</t>
  </si>
  <si>
    <t>Hozzájárulások</t>
  </si>
  <si>
    <t>Bírságok</t>
  </si>
  <si>
    <t>Díjak</t>
  </si>
  <si>
    <t>Más fizetési kötelezettségek</t>
  </si>
  <si>
    <t>Áru-és készletértékesítés</t>
  </si>
  <si>
    <t>Nyújtott szolgáltatások ellenértéke</t>
  </si>
  <si>
    <t>Bérleti díj bevételek</t>
  </si>
  <si>
    <t>Intézményi ellátási díjak</t>
  </si>
  <si>
    <t>Alkalmazottak térítése</t>
  </si>
  <si>
    <t>Áfa bevételek</t>
  </si>
  <si>
    <t>Hozam -és kamatbevételek</t>
  </si>
  <si>
    <t>Munkaadókat terhelő járulékok és szociális hozzájárulási adó</t>
  </si>
  <si>
    <t>BEVÉTELEK MINDÖSSZESEN</t>
  </si>
  <si>
    <t>KIADÁSOK MINDÖSSZESEN</t>
  </si>
  <si>
    <t>Előző évi pénzmaradvány, valamint a vállalkozási maradvány alaptevékenység ellátására történő igénybevétele</t>
  </si>
  <si>
    <t>Településüzemeltetés</t>
  </si>
  <si>
    <t xml:space="preserve">  Köztemetők kialakítása és fenntartása</t>
  </si>
  <si>
    <t xml:space="preserve">  Közvilágításról való gondoskodás</t>
  </si>
  <si>
    <t xml:space="preserve">  Kéményseprő-ipari szolgáltatás biztosítása</t>
  </si>
  <si>
    <t xml:space="preserve">  A helyi közutak és tartozékainak kialakítása és fenntartása</t>
  </si>
  <si>
    <t xml:space="preserve">  Közparkok és egyéb közterületek kialakítása és fenntartása</t>
  </si>
  <si>
    <t xml:space="preserve">  Gépjárművek parkolásának biztosítása</t>
  </si>
  <si>
    <t>Környezet-egészségügy</t>
  </si>
  <si>
    <t xml:space="preserve">  Köztisztaság</t>
  </si>
  <si>
    <t xml:space="preserve">  Települési környezet tisztaságának biztosítása</t>
  </si>
  <si>
    <t xml:space="preserve">  Rovar-és rágcsáróírtás</t>
  </si>
  <si>
    <t>Óvodai ellátás</t>
  </si>
  <si>
    <t>Kulturális szolgáltatás</t>
  </si>
  <si>
    <t xml:space="preserve">  Nyilvános könyvtári ellátás biztosítása</t>
  </si>
  <si>
    <t xml:space="preserve">  Filmszínház, előadó-művészeti szervezet támogatása</t>
  </si>
  <si>
    <t xml:space="preserve">  A kulturális örökség helyi védelme</t>
  </si>
  <si>
    <t xml:space="preserve">  A helyi közművelődési tevékenység támogatása</t>
  </si>
  <si>
    <t>Szociális, gyermekjóléti szolgáltatások és ellátások</t>
  </si>
  <si>
    <t>Lakás-és helyiséggazdálkodás</t>
  </si>
  <si>
    <t>A kistermelők, őstermelők számára értékesítési lehetőségeinek biztosítása, ideértve a hétvégi árusítás lehetőségét is</t>
  </si>
  <si>
    <t>Sport, ifjúsági ügyek</t>
  </si>
  <si>
    <t>Nemzetiségi ügyek</t>
  </si>
  <si>
    <t>Közreműködés a település közbiztonságának biztosításában</t>
  </si>
  <si>
    <t>Helyi közösségi közlekedés biztosítása</t>
  </si>
  <si>
    <t>Hulladékgazdálkodás</t>
  </si>
  <si>
    <t>Víziközmű szolgáltatás</t>
  </si>
  <si>
    <t xml:space="preserve">Költségvetési kiadási előirányzat                         </t>
  </si>
  <si>
    <t xml:space="preserve">Költségvetési bevételi előirányzat                           </t>
  </si>
  <si>
    <t xml:space="preserve">Önként vállalt feladatok                                                                    </t>
  </si>
  <si>
    <t>…</t>
  </si>
  <si>
    <t>A helyi önkormányzat államigazgatási feladatai</t>
  </si>
  <si>
    <t>Kötelező feladatok
(Mötv. 13. § (1) bekezdés alapján)</t>
  </si>
  <si>
    <t>Átvett pénzeszköz</t>
  </si>
  <si>
    <t>Működési célú</t>
  </si>
  <si>
    <t>Felhalmozási célú</t>
  </si>
  <si>
    <t>Támogatás Áht-n belülről</t>
  </si>
  <si>
    <t>Saját bevétel</t>
  </si>
  <si>
    <t>Működési célú (OEP is)</t>
  </si>
  <si>
    <r>
      <t xml:space="preserve">Az Mötv. 10. §-a szerint az önként vállalt helyi közügyek megoldása nem veszélyeztetheti a törvény által kötelezően előírt önkormányzati feladat- és hatáskörök ellátását,
finanszírozása a </t>
    </r>
    <r>
      <rPr>
        <b/>
        <sz val="16"/>
        <color indexed="8"/>
        <rFont val="Times New Roman"/>
        <family val="1"/>
        <charset val="238"/>
      </rPr>
      <t>saját bevételek</t>
    </r>
    <r>
      <rPr>
        <sz val="16"/>
        <color indexed="8"/>
        <rFont val="Times New Roman"/>
        <family val="1"/>
        <charset val="238"/>
      </rPr>
      <t>, vagy az erre a célra biztosított külön források terhére lehetséges.</t>
    </r>
  </si>
  <si>
    <r>
      <t xml:space="preserve">Az Mötv. a 117-118. §-ai az alábbiakat tartalmazzák:
A feladatfinanszírozási rendszer keretében az Országgyűlés a központi költségvetésről szóló törvényben meghatározott módon a helyi önkormányzatok
a) kötelezően ellátandó, törvényben előírt egyes feladatainak - felhasználási kötöttséggel - a feladatot meghatározó jogszabályban megjelölt közszolgáltatási szintnek megfelelő ellátását </t>
    </r>
    <r>
      <rPr>
        <b/>
        <sz val="16"/>
        <color indexed="8"/>
        <rFont val="Times New Roman"/>
        <family val="1"/>
        <charset val="238"/>
      </rPr>
      <t>feladatalapú támogatással biztosítja</t>
    </r>
    <r>
      <rPr>
        <sz val="16"/>
        <color indexed="8"/>
        <rFont val="Times New Roman"/>
        <family val="1"/>
        <charset val="238"/>
      </rPr>
      <t xml:space="preserve">, vagy azok ellátásához a feladat, a helyi szükségletek alapján jellemző mutatószámok, illetve a lakosságszám alapján támogatást biztosít,
b) az a) pontba nem tartozó feladatainak ellátásához felhasználási kötöttséggel járó, vagy felhasználási kötöttség nélküli támogatást nyújthat.
A támogatás biztosítása a következő szempontok figyelembe vételével történik:
a) takarékos gazdálkodás,
b) a helyi önkormányzat jogszabályon alapuló, elvárható saját bevétele,
c) a helyi önkormányzat tényleges saját bevétele.
A figyelembe veendő bevételek körét és mértékét törvény határozza meg.
A feladatfinanszírozási rendszernek biztosítania kell a helyi önkormányzatok bevételi érdekeltségének fenntartását.
</t>
    </r>
    <r>
      <rPr>
        <b/>
        <u/>
        <sz val="16"/>
        <color indexed="8"/>
        <rFont val="Times New Roman"/>
        <family val="1"/>
        <charset val="238"/>
      </rPr>
      <t xml:space="preserve">A támogatást a helyi önkormányzat éves szinten kizárólag az ellátandó feladatainak kiadásaira fordíthatja.
</t>
    </r>
    <r>
      <rPr>
        <sz val="16"/>
        <color indexed="8"/>
        <rFont val="Times New Roman"/>
        <family val="1"/>
        <charset val="238"/>
      </rPr>
      <t xml:space="preserve">Az ettől eltérő felhasználás esetén a helyi önkormányzat köteles a támogatás összegét - az államháztartásról szóló törvényben meghatározott kamatokkal terhelve - a központi költségvetésbe visszafizetni.
</t>
    </r>
  </si>
  <si>
    <t>Államigazgatási feladatok 
(Mötv. 18. § alapján)</t>
  </si>
  <si>
    <r>
      <rPr>
        <b/>
        <sz val="16"/>
        <color indexed="8"/>
        <rFont val="Times New Roman"/>
        <family val="1"/>
        <charset val="238"/>
      </rPr>
      <t xml:space="preserve">Államigazgatási feladat- és hatáskörök
</t>
    </r>
    <r>
      <rPr>
        <sz val="16"/>
        <color indexed="8"/>
        <rFont val="Times New Roman"/>
        <family val="1"/>
        <charset val="238"/>
      </rPr>
      <t xml:space="preserve">
18. § (1) Ha törvény vagy törvényi felhatalmazáson alapuló kormányrendelet a polgármester, a főpolgármester, a megyei közgyűlés elnöke, valamint a jegyző
a) számára államigazgatási feladat- és hatáskört állapít meg, vagy
b) honvédelmi, polgári védelmi, katasztrófaelhárítási ügyekben az országos államigazgatási feladatok helyi irányításában és végrehajtásában való részvételét rendeli el,
az ellátásukhoz szükséges költségvetési támogatást a központi költségvetés biztosítja.
(2) Ha a polgármester, a főpolgármester, a megyei közgyűlés elnöke, a jegyző az (1) bekezdés szerinti államigazgatási feladat- és hatáskörében jár el, a képviselő-testület, közgyűlés nem utasíthatja, döntését nem bírálhatja felül.
</t>
    </r>
  </si>
  <si>
    <t xml:space="preserve">Abony Város Önkormányzat önként vállalt feladatai ellátásának költségvetési forrásai és kiadásai </t>
  </si>
  <si>
    <t>adatok e Ft-ban</t>
  </si>
  <si>
    <t>Önkormányzati hozzájárulás</t>
  </si>
  <si>
    <t xml:space="preserve">Abony Város Önkormányzat kötelező feladatai ellátásának költségvetési forrásai és kiadásai </t>
  </si>
  <si>
    <t>Ceglédi Többcélú Kistérségi Társulás</t>
  </si>
  <si>
    <t>Abokom Nonprofit Kft. (intézmények működtetése)</t>
  </si>
  <si>
    <t>Civil szervezetek támogatása</t>
  </si>
  <si>
    <t>Sportszervezetek támogatása</t>
  </si>
  <si>
    <t>Helyi Nemzetiségi Önkormányzat támogatása</t>
  </si>
  <si>
    <t>Településfejlesztés, település rendezés</t>
  </si>
  <si>
    <t>Egészségügyi alapellátás, egészséges életmódo segítését célzó szolgáltatások</t>
  </si>
  <si>
    <t>Helyi környezet-és természetvédelem, vízgazdálkodás, vízkárelhárítás</t>
  </si>
  <si>
    <t>Honvédelem, polgári védelem, katasztrófavédelem, helyi közfoglalkoztatás</t>
  </si>
  <si>
    <t>Finanszírozási bevétel</t>
  </si>
  <si>
    <t>Intézményi működési és közhatalmi bevétel</t>
  </si>
  <si>
    <t>közhatalmi működési, felhalmozási  bevétel</t>
  </si>
  <si>
    <t>Finanszírozási bevétel (értékpapír, maradvány</t>
  </si>
  <si>
    <t>nemleges</t>
  </si>
  <si>
    <t>Összesen</t>
  </si>
  <si>
    <t>Ceglédi Többcélú Kistérségi Társulás támogató szolg.</t>
  </si>
  <si>
    <t>Dr. Kostyán A.Rendelőintézetnél rezsi+bér+jár</t>
  </si>
  <si>
    <t>2018. év</t>
  </si>
  <si>
    <t>Városi rendezvények támogatása (eseménynaptár)</t>
  </si>
  <si>
    <t>Feladatmutató 2018. évi
értéke</t>
  </si>
  <si>
    <t>(Halmozódás levonása nélkül)</t>
  </si>
  <si>
    <t>Módosítás 06.28</t>
  </si>
  <si>
    <t>Módosított 06.28</t>
  </si>
  <si>
    <t>4. melléklet a 11/2018. (II.19.) önkormányzati rendelethez</t>
  </si>
  <si>
    <t>Módosítás 08.30</t>
  </si>
  <si>
    <t>Módosított 08.30</t>
  </si>
  <si>
    <t>Módosítás 07.31</t>
  </si>
  <si>
    <t>Módosított 07.31</t>
  </si>
  <si>
    <t>Módosítás 09.27</t>
  </si>
  <si>
    <t>Módosított 09.27</t>
  </si>
  <si>
    <t>Módosítás 11.29</t>
  </si>
  <si>
    <t>Módosított 11.29</t>
  </si>
  <si>
    <t>Módosítás 12.31</t>
  </si>
  <si>
    <t>Módosított 12.31</t>
  </si>
  <si>
    <t>5.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</si>
</sst>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#,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indexed="8"/>
      <name val="Calibri"/>
      <family val="2"/>
      <charset val="238"/>
    </font>
    <font>
      <sz val="16"/>
      <color indexed="8"/>
      <name val="Times New Roman"/>
      <family val="1"/>
      <charset val="238"/>
    </font>
    <font>
      <b/>
      <u/>
      <sz val="16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6" tint="0.5999938962981048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0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1" fillId="0" borderId="1" xfId="0" applyFont="1" applyBorder="1" applyAlignment="1">
      <alignment wrapText="1"/>
    </xf>
    <xf numFmtId="0" fontId="0" fillId="0" borderId="1" xfId="0" quotePrefix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1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vertical="center"/>
    </xf>
    <xf numFmtId="3" fontId="3" fillId="0" borderId="27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3" fillId="4" borderId="26" xfId="0" applyNumberFormat="1" applyFont="1" applyFill="1" applyBorder="1" applyAlignment="1">
      <alignment vertical="center"/>
    </xf>
    <xf numFmtId="3" fontId="3" fillId="4" borderId="15" xfId="0" applyNumberFormat="1" applyFont="1" applyFill="1" applyBorder="1" applyAlignment="1">
      <alignment vertical="center"/>
    </xf>
    <xf numFmtId="3" fontId="0" fillId="4" borderId="15" xfId="0" applyNumberFormat="1" applyFill="1" applyBorder="1" applyAlignment="1">
      <alignment vertical="center"/>
    </xf>
    <xf numFmtId="3" fontId="0" fillId="4" borderId="27" xfId="0" applyNumberForma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3" fontId="0" fillId="3" borderId="6" xfId="0" applyNumberFormat="1" applyFill="1" applyBorder="1"/>
    <xf numFmtId="3" fontId="0" fillId="3" borderId="15" xfId="0" applyNumberFormat="1" applyFill="1" applyBorder="1"/>
    <xf numFmtId="3" fontId="0" fillId="3" borderId="7" xfId="0" applyNumberFormat="1" applyFill="1" applyBorder="1"/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165" fontId="3" fillId="3" borderId="5" xfId="0" applyNumberFormat="1" applyFont="1" applyFill="1" applyBorder="1" applyAlignment="1">
      <alignment vertical="center"/>
    </xf>
    <xf numFmtId="165" fontId="3" fillId="3" borderId="30" xfId="0" applyNumberFormat="1" applyFont="1" applyFill="1" applyBorder="1" applyAlignment="1">
      <alignment vertical="center"/>
    </xf>
    <xf numFmtId="165" fontId="3" fillId="3" borderId="6" xfId="0" applyNumberFormat="1" applyFont="1" applyFill="1" applyBorder="1" applyAlignment="1">
      <alignment vertical="center"/>
    </xf>
    <xf numFmtId="165" fontId="3" fillId="3" borderId="31" xfId="0" applyNumberFormat="1" applyFont="1" applyFill="1" applyBorder="1" applyAlignment="1">
      <alignment vertical="center"/>
    </xf>
    <xf numFmtId="165" fontId="2" fillId="3" borderId="6" xfId="0" applyNumberFormat="1" applyFont="1" applyFill="1" applyBorder="1" applyAlignment="1">
      <alignment vertical="center"/>
    </xf>
    <xf numFmtId="165" fontId="0" fillId="3" borderId="6" xfId="0" applyNumberFormat="1" applyFill="1" applyBorder="1" applyAlignment="1">
      <alignment vertical="center"/>
    </xf>
    <xf numFmtId="165" fontId="0" fillId="3" borderId="31" xfId="0" applyNumberFormat="1" applyFill="1" applyBorder="1" applyAlignment="1">
      <alignment vertical="center"/>
    </xf>
    <xf numFmtId="165" fontId="0" fillId="3" borderId="7" xfId="0" applyNumberFormat="1" applyFill="1" applyBorder="1" applyAlignment="1">
      <alignment vertical="center"/>
    </xf>
    <xf numFmtId="165" fontId="0" fillId="3" borderId="32" xfId="0" applyNumberForma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10" fillId="0" borderId="22" xfId="1" applyFont="1" applyBorder="1" applyAlignment="1">
      <alignment shrinkToFit="1"/>
    </xf>
    <xf numFmtId="0" fontId="12" fillId="0" borderId="22" xfId="0" applyFont="1" applyBorder="1"/>
    <xf numFmtId="0" fontId="13" fillId="0" borderId="22" xfId="0" applyFont="1" applyBorder="1"/>
    <xf numFmtId="0" fontId="13" fillId="0" borderId="23" xfId="0" applyFont="1" applyBorder="1"/>
    <xf numFmtId="3" fontId="3" fillId="0" borderId="31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3" fontId="3" fillId="0" borderId="5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3" fontId="0" fillId="5" borderId="6" xfId="0" applyNumberFormat="1" applyFill="1" applyBorder="1"/>
    <xf numFmtId="3" fontId="0" fillId="0" borderId="6" xfId="0" applyNumberFormat="1" applyFont="1" applyBorder="1" applyAlignment="1">
      <alignment vertical="center"/>
    </xf>
    <xf numFmtId="3" fontId="0" fillId="2" borderId="27" xfId="0" applyNumberFormat="1" applyFont="1" applyFill="1" applyBorder="1" applyAlignment="1">
      <alignment vertical="center"/>
    </xf>
    <xf numFmtId="3" fontId="0" fillId="0" borderId="6" xfId="0" applyNumberFormat="1" applyFill="1" applyBorder="1"/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vertical="center"/>
    </xf>
    <xf numFmtId="3" fontId="15" fillId="3" borderId="5" xfId="0" applyNumberFormat="1" applyFont="1" applyFill="1" applyBorder="1"/>
    <xf numFmtId="3" fontId="15" fillId="3" borderId="26" xfId="0" applyNumberFormat="1" applyFont="1" applyFill="1" applyBorder="1"/>
    <xf numFmtId="3" fontId="16" fillId="0" borderId="5" xfId="0" applyNumberFormat="1" applyFont="1" applyBorder="1" applyAlignment="1">
      <alignment vertical="center"/>
    </xf>
    <xf numFmtId="3" fontId="15" fillId="3" borderId="6" xfId="0" applyNumberFormat="1" applyFont="1" applyFill="1" applyBorder="1"/>
    <xf numFmtId="3" fontId="16" fillId="0" borderId="6" xfId="0" applyNumberFormat="1" applyFont="1" applyBorder="1" applyAlignment="1">
      <alignment vertical="center"/>
    </xf>
    <xf numFmtId="3" fontId="15" fillId="0" borderId="6" xfId="0" applyNumberFormat="1" applyFont="1" applyFill="1" applyBorder="1"/>
    <xf numFmtId="0" fontId="17" fillId="0" borderId="22" xfId="0" applyFont="1" applyBorder="1"/>
    <xf numFmtId="0" fontId="18" fillId="0" borderId="22" xfId="1" applyFont="1" applyBorder="1" applyAlignment="1">
      <alignment shrinkToFit="1"/>
    </xf>
    <xf numFmtId="3" fontId="16" fillId="0" borderId="26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3" fontId="15" fillId="0" borderId="6" xfId="0" applyNumberFormat="1" applyFont="1" applyBorder="1" applyAlignment="1">
      <alignment vertical="center"/>
    </xf>
    <xf numFmtId="3" fontId="15" fillId="0" borderId="15" xfId="0" applyNumberFormat="1" applyFont="1" applyBorder="1" applyAlignment="1">
      <alignment vertical="center"/>
    </xf>
    <xf numFmtId="3" fontId="15" fillId="2" borderId="27" xfId="0" applyNumberFormat="1" applyFont="1" applyFill="1" applyBorder="1" applyAlignment="1">
      <alignment vertical="center"/>
    </xf>
    <xf numFmtId="3" fontId="16" fillId="0" borderId="31" xfId="0" applyNumberFormat="1" applyFont="1" applyBorder="1" applyAlignment="1">
      <alignment vertical="center"/>
    </xf>
    <xf numFmtId="3" fontId="15" fillId="0" borderId="3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3" fontId="14" fillId="4" borderId="22" xfId="0" applyNumberFormat="1" applyFont="1" applyFill="1" applyBorder="1"/>
    <xf numFmtId="3" fontId="16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5" fillId="2" borderId="39" xfId="0" applyNumberFormat="1" applyFont="1" applyFill="1" applyBorder="1" applyAlignment="1">
      <alignment vertical="center"/>
    </xf>
    <xf numFmtId="3" fontId="16" fillId="0" borderId="42" xfId="0" applyNumberFormat="1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2" borderId="37" xfId="0" applyNumberFormat="1" applyFont="1" applyFill="1" applyBorder="1" applyAlignment="1">
      <alignment vertical="center"/>
    </xf>
    <xf numFmtId="3" fontId="16" fillId="2" borderId="39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16" fillId="2" borderId="2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3" fontId="15" fillId="2" borderId="47" xfId="0" applyNumberFormat="1" applyFont="1" applyFill="1" applyBorder="1" applyAlignment="1">
      <alignment vertical="center"/>
    </xf>
    <xf numFmtId="3" fontId="16" fillId="4" borderId="36" xfId="0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vertical="center"/>
    </xf>
    <xf numFmtId="3" fontId="16" fillId="4" borderId="37" xfId="0" applyNumberFormat="1" applyFont="1" applyFill="1" applyBorder="1" applyAlignment="1">
      <alignment vertical="center"/>
    </xf>
    <xf numFmtId="3" fontId="15" fillId="4" borderId="36" xfId="0" applyNumberFormat="1" applyFont="1" applyFill="1" applyBorder="1"/>
    <xf numFmtId="3" fontId="15" fillId="4" borderId="1" xfId="0" applyNumberFormat="1" applyFont="1" applyFill="1" applyBorder="1"/>
    <xf numFmtId="3" fontId="15" fillId="4" borderId="36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vertical="center"/>
    </xf>
    <xf numFmtId="3" fontId="15" fillId="4" borderId="38" xfId="0" applyNumberFormat="1" applyFont="1" applyFill="1" applyBorder="1" applyAlignment="1">
      <alignment vertical="center"/>
    </xf>
    <xf numFmtId="3" fontId="15" fillId="4" borderId="39" xfId="0" applyNumberFormat="1" applyFont="1" applyFill="1" applyBorder="1" applyAlignment="1">
      <alignment vertical="center"/>
    </xf>
    <xf numFmtId="3" fontId="16" fillId="4" borderId="39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2" fillId="4" borderId="3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a_sz_melleklet_bevetelek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"/>
    </sheetNames>
    <sheetDataSet>
      <sheetData sheetId="0">
        <row r="10">
          <cell r="N10">
            <v>1047917</v>
          </cell>
        </row>
        <row r="23">
          <cell r="N23">
            <v>404669</v>
          </cell>
        </row>
        <row r="48">
          <cell r="N48">
            <v>122699</v>
          </cell>
        </row>
        <row r="61">
          <cell r="N61">
            <v>9342</v>
          </cell>
        </row>
        <row r="66">
          <cell r="N66">
            <v>55000</v>
          </cell>
        </row>
        <row r="72">
          <cell r="N72">
            <v>296</v>
          </cell>
        </row>
        <row r="78">
          <cell r="N78">
            <v>2600</v>
          </cell>
        </row>
        <row r="84">
          <cell r="N84">
            <v>371710</v>
          </cell>
        </row>
        <row r="94">
          <cell r="N94">
            <v>2014233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10" zoomScaleNormal="100" workbookViewId="0">
      <selection activeCell="B45" sqref="B45"/>
    </sheetView>
  </sheetViews>
  <sheetFormatPr defaultRowHeight="15" x14ac:dyDescent="0.25"/>
  <cols>
    <col min="1" max="1" width="15.28515625" customWidth="1"/>
    <col min="2" max="2" width="41" customWidth="1"/>
    <col min="3" max="3" width="20.7109375" customWidth="1"/>
    <col min="4" max="4" width="14.28515625" customWidth="1"/>
    <col min="5" max="5" width="30.140625" bestFit="1" customWidth="1"/>
    <col min="6" max="6" width="13.85546875" customWidth="1"/>
  </cols>
  <sheetData>
    <row r="1" spans="1:7" ht="31.5" customHeight="1" x14ac:dyDescent="0.25">
      <c r="A1" s="2" t="s">
        <v>3</v>
      </c>
      <c r="B1" s="3" t="s">
        <v>24</v>
      </c>
      <c r="C1" s="14" t="s">
        <v>0</v>
      </c>
      <c r="D1" s="10" t="s">
        <v>3</v>
      </c>
      <c r="E1" s="3" t="s">
        <v>38</v>
      </c>
      <c r="F1" s="2" t="s">
        <v>0</v>
      </c>
      <c r="G1" s="1"/>
    </row>
    <row r="2" spans="1:7" x14ac:dyDescent="0.25">
      <c r="A2" s="3" t="s">
        <v>23</v>
      </c>
      <c r="B2" s="153" t="s">
        <v>2</v>
      </c>
      <c r="C2" s="154"/>
      <c r="D2" s="11" t="s">
        <v>23</v>
      </c>
      <c r="E2" s="153" t="s">
        <v>2</v>
      </c>
      <c r="F2" s="155"/>
    </row>
    <row r="3" spans="1:7" x14ac:dyDescent="0.25">
      <c r="A3" s="6" t="s">
        <v>35</v>
      </c>
      <c r="B3" s="4" t="s">
        <v>1</v>
      </c>
      <c r="C3" s="15" t="s">
        <v>70</v>
      </c>
      <c r="D3" s="12" t="s">
        <v>35</v>
      </c>
      <c r="E3" s="5" t="s">
        <v>80</v>
      </c>
      <c r="F3" s="156" t="s">
        <v>79</v>
      </c>
    </row>
    <row r="4" spans="1:7" x14ac:dyDescent="0.25">
      <c r="A4" s="6"/>
      <c r="B4" s="7" t="s">
        <v>15</v>
      </c>
      <c r="C4" s="16"/>
      <c r="D4" s="12" t="s">
        <v>36</v>
      </c>
      <c r="E4" s="5" t="s">
        <v>81</v>
      </c>
      <c r="F4" s="156"/>
    </row>
    <row r="5" spans="1:7" x14ac:dyDescent="0.25">
      <c r="A5" s="6"/>
      <c r="B5" s="7" t="s">
        <v>16</v>
      </c>
      <c r="C5" s="16"/>
      <c r="D5" s="12" t="s">
        <v>47</v>
      </c>
      <c r="E5" s="5" t="s">
        <v>82</v>
      </c>
      <c r="F5" s="156"/>
    </row>
    <row r="6" spans="1:7" x14ac:dyDescent="0.25">
      <c r="A6" s="6" t="s">
        <v>36</v>
      </c>
      <c r="B6" s="4" t="s">
        <v>4</v>
      </c>
      <c r="C6" s="15" t="s">
        <v>71</v>
      </c>
      <c r="D6" s="12" t="s">
        <v>48</v>
      </c>
      <c r="E6" s="5" t="s">
        <v>83</v>
      </c>
      <c r="F6" s="156"/>
    </row>
    <row r="7" spans="1:7" x14ac:dyDescent="0.25">
      <c r="A7" s="6"/>
      <c r="B7" s="7" t="s">
        <v>5</v>
      </c>
      <c r="C7" s="16"/>
      <c r="D7" s="12" t="s">
        <v>49</v>
      </c>
      <c r="E7" s="5" t="s">
        <v>84</v>
      </c>
      <c r="F7" s="156"/>
    </row>
    <row r="8" spans="1:7" x14ac:dyDescent="0.25">
      <c r="A8" s="6"/>
      <c r="B8" s="7" t="s">
        <v>6</v>
      </c>
      <c r="C8" s="16"/>
      <c r="D8" s="12" t="s">
        <v>50</v>
      </c>
      <c r="E8" s="5" t="s">
        <v>85</v>
      </c>
      <c r="F8" s="156"/>
    </row>
    <row r="9" spans="1:7" x14ac:dyDescent="0.25">
      <c r="A9" s="6"/>
      <c r="B9" s="7" t="s">
        <v>7</v>
      </c>
      <c r="C9" s="16"/>
      <c r="D9" s="13"/>
      <c r="E9" s="5"/>
      <c r="F9" s="5"/>
    </row>
    <row r="10" spans="1:7" x14ac:dyDescent="0.25">
      <c r="A10" s="6"/>
      <c r="B10" s="7" t="s">
        <v>8</v>
      </c>
      <c r="C10" s="16"/>
      <c r="D10" s="13"/>
      <c r="E10" s="5"/>
      <c r="F10" s="5"/>
    </row>
    <row r="11" spans="1:7" x14ac:dyDescent="0.25">
      <c r="A11" s="6"/>
      <c r="B11" s="7" t="s">
        <v>10</v>
      </c>
      <c r="C11" s="16"/>
      <c r="D11" s="13"/>
      <c r="E11" s="5"/>
      <c r="F11" s="5"/>
    </row>
    <row r="12" spans="1:7" x14ac:dyDescent="0.25">
      <c r="A12" s="6"/>
      <c r="B12" s="7" t="s">
        <v>11</v>
      </c>
      <c r="C12" s="16"/>
      <c r="D12" s="13"/>
      <c r="E12" s="5"/>
      <c r="F12" s="5"/>
    </row>
    <row r="13" spans="1:7" x14ac:dyDescent="0.25">
      <c r="A13" s="6"/>
      <c r="B13" s="7" t="s">
        <v>12</v>
      </c>
      <c r="C13" s="16"/>
      <c r="D13" s="13"/>
      <c r="E13" s="5"/>
      <c r="F13" s="5"/>
    </row>
    <row r="14" spans="1:7" x14ac:dyDescent="0.25">
      <c r="A14" s="6"/>
      <c r="B14" s="7" t="s">
        <v>13</v>
      </c>
      <c r="C14" s="16"/>
      <c r="D14" s="13"/>
      <c r="E14" s="5"/>
      <c r="F14" s="5"/>
    </row>
    <row r="15" spans="1:7" x14ac:dyDescent="0.25">
      <c r="A15" s="6"/>
      <c r="B15" s="7" t="s">
        <v>14</v>
      </c>
      <c r="C15" s="16"/>
      <c r="D15" s="13"/>
      <c r="E15" s="5"/>
      <c r="F15" s="5"/>
    </row>
    <row r="16" spans="1:7" ht="27" customHeight="1" x14ac:dyDescent="0.25">
      <c r="A16" s="6" t="s">
        <v>47</v>
      </c>
      <c r="B16" s="4" t="s">
        <v>9</v>
      </c>
      <c r="C16" s="17" t="s">
        <v>72</v>
      </c>
      <c r="D16" s="13"/>
      <c r="E16" s="5"/>
      <c r="F16" s="5"/>
    </row>
    <row r="17" spans="1:6" x14ac:dyDescent="0.25">
      <c r="A17" s="5"/>
      <c r="B17" s="7" t="s">
        <v>17</v>
      </c>
      <c r="C17" s="16"/>
      <c r="D17" s="13"/>
      <c r="E17" s="5"/>
      <c r="F17" s="5"/>
    </row>
    <row r="18" spans="1:6" x14ac:dyDescent="0.25">
      <c r="A18" s="5"/>
      <c r="B18" s="7" t="s">
        <v>18</v>
      </c>
      <c r="C18" s="16"/>
      <c r="D18" s="13"/>
      <c r="E18" s="5"/>
      <c r="F18" s="5"/>
    </row>
    <row r="19" spans="1:6" x14ac:dyDescent="0.25">
      <c r="A19" s="5"/>
      <c r="B19" s="7" t="s">
        <v>19</v>
      </c>
      <c r="C19" s="16"/>
      <c r="D19" s="13"/>
      <c r="E19" s="5"/>
      <c r="F19" s="5"/>
    </row>
    <row r="20" spans="1:6" x14ac:dyDescent="0.25">
      <c r="A20" s="5"/>
      <c r="B20" s="7" t="s">
        <v>20</v>
      </c>
      <c r="C20" s="16"/>
      <c r="D20" s="13"/>
      <c r="E20" s="5"/>
      <c r="F20" s="5"/>
    </row>
    <row r="21" spans="1:6" x14ac:dyDescent="0.25">
      <c r="A21" s="5"/>
      <c r="B21" s="7" t="s">
        <v>21</v>
      </c>
      <c r="C21" s="16"/>
      <c r="D21" s="13"/>
      <c r="E21" s="5"/>
      <c r="F21" s="5"/>
    </row>
    <row r="22" spans="1:6" x14ac:dyDescent="0.25">
      <c r="A22" s="5"/>
      <c r="B22" s="7" t="s">
        <v>22</v>
      </c>
      <c r="C22" s="16"/>
      <c r="D22" s="13"/>
      <c r="E22" s="5"/>
      <c r="F22" s="5"/>
    </row>
    <row r="23" spans="1:6" x14ac:dyDescent="0.25">
      <c r="A23" s="6" t="s">
        <v>48</v>
      </c>
      <c r="B23" s="4" t="s">
        <v>25</v>
      </c>
      <c r="C23" s="15" t="s">
        <v>73</v>
      </c>
      <c r="D23" s="13"/>
      <c r="E23" s="5"/>
      <c r="F23" s="5"/>
    </row>
    <row r="24" spans="1:6" x14ac:dyDescent="0.25">
      <c r="A24" s="5"/>
      <c r="B24" s="7" t="s">
        <v>26</v>
      </c>
      <c r="C24" s="16"/>
      <c r="D24" s="13"/>
      <c r="E24" s="5"/>
      <c r="F24" s="5"/>
    </row>
    <row r="25" spans="1:6" x14ac:dyDescent="0.25">
      <c r="A25" s="5"/>
      <c r="B25" s="7" t="s">
        <v>27</v>
      </c>
      <c r="C25" s="16"/>
      <c r="D25" s="13"/>
      <c r="E25" s="5"/>
      <c r="F25" s="5"/>
    </row>
    <row r="26" spans="1:6" x14ac:dyDescent="0.25">
      <c r="A26" s="5"/>
      <c r="B26" s="7" t="s">
        <v>28</v>
      </c>
      <c r="C26" s="16"/>
      <c r="D26" s="13"/>
      <c r="E26" s="5"/>
      <c r="F26" s="5"/>
    </row>
    <row r="27" spans="1:6" x14ac:dyDescent="0.25">
      <c r="A27" s="5"/>
      <c r="B27" s="7" t="s">
        <v>29</v>
      </c>
      <c r="C27" s="16"/>
      <c r="D27" s="13"/>
      <c r="E27" s="5"/>
      <c r="F27" s="5"/>
    </row>
    <row r="28" spans="1:6" x14ac:dyDescent="0.25">
      <c r="A28" s="5"/>
      <c r="B28" s="7" t="s">
        <v>30</v>
      </c>
      <c r="C28" s="16"/>
      <c r="D28" s="13"/>
      <c r="E28" s="5"/>
      <c r="F28" s="5"/>
    </row>
    <row r="29" spans="1:6" x14ac:dyDescent="0.25">
      <c r="A29" s="5"/>
      <c r="B29" s="7" t="s">
        <v>31</v>
      </c>
      <c r="C29" s="16"/>
      <c r="D29" s="13"/>
      <c r="E29" s="5"/>
      <c r="F29" s="5"/>
    </row>
    <row r="30" spans="1:6" x14ac:dyDescent="0.25">
      <c r="A30" s="5"/>
      <c r="B30" s="7" t="s">
        <v>32</v>
      </c>
      <c r="C30" s="16"/>
      <c r="D30" s="13"/>
      <c r="E30" s="5"/>
      <c r="F30" s="5"/>
    </row>
    <row r="31" spans="1:6" x14ac:dyDescent="0.25">
      <c r="A31" s="6" t="s">
        <v>49</v>
      </c>
      <c r="B31" s="4" t="s">
        <v>33</v>
      </c>
      <c r="C31" s="15" t="s">
        <v>74</v>
      </c>
      <c r="D31" s="13"/>
      <c r="E31" s="5"/>
      <c r="F31" s="5"/>
    </row>
    <row r="32" spans="1:6" x14ac:dyDescent="0.25">
      <c r="A32" s="6" t="s">
        <v>50</v>
      </c>
      <c r="B32" s="4" t="s">
        <v>34</v>
      </c>
      <c r="C32" s="15" t="s">
        <v>75</v>
      </c>
      <c r="D32" s="13"/>
      <c r="E32" s="5"/>
      <c r="F32" s="5"/>
    </row>
    <row r="33" spans="1:6" ht="30" x14ac:dyDescent="0.25">
      <c r="A33" s="6" t="s">
        <v>51</v>
      </c>
      <c r="B33" s="8" t="s">
        <v>37</v>
      </c>
      <c r="C33" s="15" t="s">
        <v>76</v>
      </c>
      <c r="D33" s="13"/>
      <c r="E33" s="5"/>
      <c r="F33" s="5"/>
    </row>
    <row r="34" spans="1:6" x14ac:dyDescent="0.25">
      <c r="A34" s="3" t="s">
        <v>45</v>
      </c>
      <c r="B34" s="157" t="s">
        <v>46</v>
      </c>
      <c r="C34" s="158"/>
      <c r="D34" s="11" t="s">
        <v>45</v>
      </c>
      <c r="E34" s="157" t="s">
        <v>46</v>
      </c>
      <c r="F34" s="159"/>
    </row>
    <row r="35" spans="1:6" x14ac:dyDescent="0.25">
      <c r="A35" s="6" t="s">
        <v>52</v>
      </c>
      <c r="B35" s="4" t="s">
        <v>39</v>
      </c>
      <c r="C35" s="15" t="s">
        <v>77</v>
      </c>
      <c r="D35" s="12" t="s">
        <v>52</v>
      </c>
      <c r="E35" s="5" t="s">
        <v>86</v>
      </c>
      <c r="F35" s="145" t="s">
        <v>79</v>
      </c>
    </row>
    <row r="36" spans="1:6" ht="32.25" customHeight="1" x14ac:dyDescent="0.25">
      <c r="A36" s="5"/>
      <c r="B36" s="9" t="s">
        <v>40</v>
      </c>
      <c r="C36" s="16"/>
      <c r="D36" s="12" t="s">
        <v>53</v>
      </c>
      <c r="E36" s="5" t="s">
        <v>87</v>
      </c>
      <c r="F36" s="146"/>
    </row>
    <row r="37" spans="1:6" x14ac:dyDescent="0.25">
      <c r="A37" s="5"/>
      <c r="B37" s="9" t="s">
        <v>41</v>
      </c>
      <c r="C37" s="16"/>
      <c r="D37" s="12" t="s">
        <v>54</v>
      </c>
      <c r="E37" s="5" t="s">
        <v>88</v>
      </c>
      <c r="F37" s="146"/>
    </row>
    <row r="38" spans="1:6" x14ac:dyDescent="0.25">
      <c r="A38" s="6" t="s">
        <v>53</v>
      </c>
      <c r="B38" s="4" t="s">
        <v>43</v>
      </c>
      <c r="C38" s="15" t="s">
        <v>71</v>
      </c>
      <c r="D38" s="12" t="s">
        <v>55</v>
      </c>
      <c r="E38" s="5" t="s">
        <v>89</v>
      </c>
      <c r="F38" s="146"/>
    </row>
    <row r="39" spans="1:6" x14ac:dyDescent="0.25">
      <c r="A39" s="6" t="s">
        <v>54</v>
      </c>
      <c r="B39" s="4" t="s">
        <v>42</v>
      </c>
      <c r="C39" s="15" t="s">
        <v>74</v>
      </c>
      <c r="D39" s="12" t="s">
        <v>69</v>
      </c>
      <c r="E39" s="5" t="s">
        <v>90</v>
      </c>
      <c r="F39" s="147"/>
    </row>
    <row r="40" spans="1:6" x14ac:dyDescent="0.25">
      <c r="A40" s="6" t="s">
        <v>55</v>
      </c>
      <c r="B40" s="4" t="s">
        <v>68</v>
      </c>
      <c r="C40" s="15" t="s">
        <v>75</v>
      </c>
      <c r="D40" s="13"/>
      <c r="E40" s="5"/>
      <c r="F40" s="5"/>
    </row>
    <row r="41" spans="1:6" ht="30" x14ac:dyDescent="0.25">
      <c r="A41" s="6" t="s">
        <v>69</v>
      </c>
      <c r="B41" s="8" t="s">
        <v>44</v>
      </c>
      <c r="C41" s="15" t="s">
        <v>76</v>
      </c>
      <c r="D41" s="13"/>
      <c r="E41" s="5"/>
      <c r="F41" s="5"/>
    </row>
    <row r="42" spans="1:6" x14ac:dyDescent="0.25">
      <c r="A42" s="3" t="s">
        <v>56</v>
      </c>
      <c r="B42" s="153" t="s">
        <v>57</v>
      </c>
      <c r="C42" s="154"/>
      <c r="D42" s="11" t="s">
        <v>56</v>
      </c>
      <c r="E42" s="153" t="s">
        <v>57</v>
      </c>
      <c r="F42" s="155"/>
    </row>
    <row r="43" spans="1:6" x14ac:dyDescent="0.25">
      <c r="A43" s="6" t="s">
        <v>58</v>
      </c>
      <c r="B43" s="5" t="s">
        <v>60</v>
      </c>
      <c r="C43" s="15" t="s">
        <v>78</v>
      </c>
      <c r="D43" s="12" t="s">
        <v>58</v>
      </c>
      <c r="E43" s="5" t="s">
        <v>60</v>
      </c>
      <c r="F43" s="145" t="s">
        <v>79</v>
      </c>
    </row>
    <row r="44" spans="1:6" x14ac:dyDescent="0.25">
      <c r="A44" s="6"/>
      <c r="B44" s="7" t="s">
        <v>61</v>
      </c>
      <c r="C44" s="16"/>
      <c r="D44" s="13"/>
      <c r="E44" s="7" t="s">
        <v>91</v>
      </c>
      <c r="F44" s="146"/>
    </row>
    <row r="45" spans="1:6" x14ac:dyDescent="0.25">
      <c r="A45" s="5"/>
      <c r="B45" s="7" t="s">
        <v>62</v>
      </c>
      <c r="C45" s="16"/>
      <c r="D45" s="13"/>
      <c r="E45" s="7" t="s">
        <v>92</v>
      </c>
      <c r="F45" s="146"/>
    </row>
    <row r="46" spans="1:6" x14ac:dyDescent="0.25">
      <c r="A46" s="6" t="s">
        <v>59</v>
      </c>
      <c r="B46" s="5" t="s">
        <v>63</v>
      </c>
      <c r="C46" s="15" t="s">
        <v>78</v>
      </c>
      <c r="D46" s="12" t="s">
        <v>59</v>
      </c>
      <c r="E46" s="5" t="s">
        <v>63</v>
      </c>
      <c r="F46" s="146"/>
    </row>
    <row r="47" spans="1:6" x14ac:dyDescent="0.25">
      <c r="A47" s="5"/>
      <c r="B47" s="7" t="s">
        <v>61</v>
      </c>
      <c r="C47" s="16"/>
      <c r="D47" s="13"/>
      <c r="E47" s="7" t="s">
        <v>91</v>
      </c>
      <c r="F47" s="146"/>
    </row>
    <row r="48" spans="1:6" x14ac:dyDescent="0.25">
      <c r="A48" s="5"/>
      <c r="B48" s="7" t="s">
        <v>62</v>
      </c>
      <c r="C48" s="16"/>
      <c r="D48" s="13"/>
      <c r="E48" s="7" t="s">
        <v>92</v>
      </c>
      <c r="F48" s="147"/>
    </row>
    <row r="49" spans="1:6" x14ac:dyDescent="0.25">
      <c r="A49" s="5"/>
      <c r="B49" s="7"/>
      <c r="C49" s="16"/>
      <c r="D49" s="11" t="s">
        <v>64</v>
      </c>
      <c r="E49" s="3" t="s">
        <v>95</v>
      </c>
      <c r="F49" s="5"/>
    </row>
    <row r="50" spans="1:6" x14ac:dyDescent="0.25">
      <c r="A50" s="5"/>
      <c r="B50" s="7"/>
      <c r="C50" s="16"/>
      <c r="D50" s="20" t="s">
        <v>101</v>
      </c>
      <c r="E50" s="19" t="s">
        <v>96</v>
      </c>
      <c r="F50" s="148" t="s">
        <v>98</v>
      </c>
    </row>
    <row r="51" spans="1:6" x14ac:dyDescent="0.25">
      <c r="A51" s="5"/>
      <c r="B51" s="7"/>
      <c r="C51" s="16"/>
      <c r="D51" s="12" t="s">
        <v>102</v>
      </c>
      <c r="E51" s="5" t="s">
        <v>97</v>
      </c>
      <c r="F51" s="149"/>
    </row>
    <row r="52" spans="1:6" x14ac:dyDescent="0.25">
      <c r="A52" s="5"/>
      <c r="B52" s="7"/>
      <c r="C52" s="16"/>
      <c r="D52" s="13"/>
      <c r="E52" s="7" t="s">
        <v>66</v>
      </c>
      <c r="F52" s="5"/>
    </row>
    <row r="53" spans="1:6" x14ac:dyDescent="0.25">
      <c r="A53" s="5"/>
      <c r="B53" s="7"/>
      <c r="C53" s="16"/>
      <c r="D53" s="13"/>
      <c r="E53" s="7" t="s">
        <v>67</v>
      </c>
      <c r="F53" s="5"/>
    </row>
    <row r="54" spans="1:6" ht="30" x14ac:dyDescent="0.25">
      <c r="A54" s="3" t="s">
        <v>64</v>
      </c>
      <c r="B54" s="8" t="s">
        <v>65</v>
      </c>
      <c r="C54" s="150" t="s">
        <v>99</v>
      </c>
      <c r="D54" s="3" t="s">
        <v>100</v>
      </c>
      <c r="E54" s="8" t="s">
        <v>94</v>
      </c>
      <c r="F54" s="145" t="s">
        <v>99</v>
      </c>
    </row>
    <row r="55" spans="1:6" x14ac:dyDescent="0.25">
      <c r="A55" s="5"/>
      <c r="B55" s="7" t="s">
        <v>66</v>
      </c>
      <c r="C55" s="151"/>
      <c r="D55" s="13"/>
      <c r="E55" s="7" t="s">
        <v>66</v>
      </c>
      <c r="F55" s="146"/>
    </row>
    <row r="56" spans="1:6" x14ac:dyDescent="0.25">
      <c r="A56" s="5"/>
      <c r="B56" s="7" t="s">
        <v>67</v>
      </c>
      <c r="C56" s="152"/>
      <c r="D56" s="13"/>
      <c r="E56" s="7" t="s">
        <v>67</v>
      </c>
      <c r="F56" s="147"/>
    </row>
    <row r="57" spans="1:6" x14ac:dyDescent="0.25">
      <c r="A57" s="5"/>
      <c r="B57" s="18" t="s">
        <v>93</v>
      </c>
      <c r="C57" s="16"/>
      <c r="D57" s="13"/>
      <c r="E57" s="18" t="s">
        <v>93</v>
      </c>
      <c r="F57" s="5"/>
    </row>
  </sheetData>
  <mergeCells count="12">
    <mergeCell ref="E2:F2"/>
    <mergeCell ref="F3:F8"/>
    <mergeCell ref="B34:C34"/>
    <mergeCell ref="B2:C2"/>
    <mergeCell ref="F35:F39"/>
    <mergeCell ref="E34:F34"/>
    <mergeCell ref="F43:F48"/>
    <mergeCell ref="F50:F51"/>
    <mergeCell ref="C54:C56"/>
    <mergeCell ref="F54:F56"/>
    <mergeCell ref="B42:C42"/>
    <mergeCell ref="E42:F42"/>
  </mergeCells>
  <phoneticPr fontId="0" type="noConversion"/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B60" sqref="B60"/>
    </sheetView>
  </sheetViews>
  <sheetFormatPr defaultRowHeight="15" x14ac:dyDescent="0.25"/>
  <cols>
    <col min="1" max="1" width="6.7109375" customWidth="1"/>
    <col min="2" max="2" width="52.140625" customWidth="1"/>
    <col min="3" max="3" width="19.85546875" customWidth="1"/>
    <col min="4" max="4" width="7.5703125" customWidth="1"/>
    <col min="5" max="5" width="51.140625" bestFit="1" customWidth="1"/>
    <col min="6" max="6" width="20.7109375" customWidth="1"/>
  </cols>
  <sheetData>
    <row r="1" spans="1:9" ht="30.75" customHeight="1" x14ac:dyDescent="0.25">
      <c r="A1" s="21"/>
      <c r="B1" s="22" t="s">
        <v>107</v>
      </c>
      <c r="C1" s="21" t="s">
        <v>0</v>
      </c>
      <c r="D1" s="21"/>
      <c r="E1" s="22" t="s">
        <v>108</v>
      </c>
      <c r="F1" s="21" t="s">
        <v>0</v>
      </c>
      <c r="G1" s="23"/>
      <c r="H1" s="23"/>
      <c r="I1" s="23"/>
    </row>
    <row r="2" spans="1:9" ht="15.75" customHeight="1" x14ac:dyDescent="0.25">
      <c r="A2" s="21" t="s">
        <v>23</v>
      </c>
      <c r="B2" s="160" t="s">
        <v>114</v>
      </c>
      <c r="C2" s="161"/>
      <c r="D2" s="21" t="s">
        <v>23</v>
      </c>
      <c r="E2" s="160" t="s">
        <v>142</v>
      </c>
      <c r="F2" s="161"/>
      <c r="G2" s="23"/>
      <c r="H2" s="23"/>
      <c r="I2" s="23"/>
    </row>
    <row r="3" spans="1:9" ht="45" customHeight="1" x14ac:dyDescent="0.25">
      <c r="A3" s="21" t="s">
        <v>117</v>
      </c>
      <c r="B3" s="27" t="s">
        <v>115</v>
      </c>
      <c r="C3" s="26" t="s">
        <v>126</v>
      </c>
      <c r="D3" s="21"/>
      <c r="E3" s="25"/>
      <c r="F3" s="35"/>
      <c r="G3" s="23"/>
      <c r="H3" s="23"/>
      <c r="I3" s="23"/>
    </row>
    <row r="4" spans="1:9" ht="29.25" customHeight="1" x14ac:dyDescent="0.25">
      <c r="A4" s="21" t="s">
        <v>118</v>
      </c>
      <c r="B4" s="27" t="s">
        <v>116</v>
      </c>
      <c r="C4" s="26" t="s">
        <v>126</v>
      </c>
      <c r="D4" s="21"/>
      <c r="E4" s="25"/>
      <c r="F4" s="35"/>
      <c r="G4" s="23"/>
      <c r="H4" s="23"/>
      <c r="I4" s="23"/>
    </row>
    <row r="5" spans="1:9" ht="16.5" customHeight="1" x14ac:dyDescent="0.25">
      <c r="A5" s="21"/>
      <c r="B5" s="162" t="s">
        <v>106</v>
      </c>
      <c r="C5" s="163"/>
      <c r="D5" s="163"/>
      <c r="E5" s="163"/>
      <c r="F5" s="164"/>
      <c r="G5" s="23"/>
      <c r="H5" s="23"/>
      <c r="I5" s="23"/>
    </row>
    <row r="6" spans="1:9" ht="14.25" customHeight="1" x14ac:dyDescent="0.25">
      <c r="A6" s="21" t="s">
        <v>119</v>
      </c>
      <c r="B6" s="28" t="s">
        <v>103</v>
      </c>
      <c r="C6" s="26" t="s">
        <v>104</v>
      </c>
      <c r="D6" s="21" t="s">
        <v>117</v>
      </c>
      <c r="E6" s="36" t="s">
        <v>80</v>
      </c>
      <c r="F6" s="167" t="s">
        <v>156</v>
      </c>
      <c r="G6" s="23"/>
      <c r="H6" s="23"/>
      <c r="I6" s="23"/>
    </row>
    <row r="7" spans="1:9" ht="30" customHeight="1" x14ac:dyDescent="0.25">
      <c r="A7" s="21"/>
      <c r="B7" s="29" t="s">
        <v>157</v>
      </c>
      <c r="C7" s="24"/>
      <c r="D7" s="21" t="s">
        <v>118</v>
      </c>
      <c r="E7" s="27" t="s">
        <v>178</v>
      </c>
      <c r="F7" s="168"/>
      <c r="G7" s="23"/>
      <c r="H7" s="23"/>
      <c r="I7" s="23"/>
    </row>
    <row r="8" spans="1:9" ht="15" customHeight="1" x14ac:dyDescent="0.25">
      <c r="A8" s="21"/>
      <c r="B8" s="29" t="s">
        <v>158</v>
      </c>
      <c r="C8" s="24"/>
      <c r="D8" s="21" t="s">
        <v>119</v>
      </c>
      <c r="E8" s="27" t="s">
        <v>83</v>
      </c>
      <c r="F8" s="168"/>
      <c r="G8" s="23"/>
      <c r="H8" s="23"/>
      <c r="I8" s="23"/>
    </row>
    <row r="9" spans="1:9" ht="15" customHeight="1" x14ac:dyDescent="0.25">
      <c r="A9" s="21"/>
      <c r="B9" s="29" t="s">
        <v>159</v>
      </c>
      <c r="C9" s="24"/>
      <c r="D9" s="21" t="s">
        <v>120</v>
      </c>
      <c r="E9" s="27" t="s">
        <v>84</v>
      </c>
      <c r="F9" s="168"/>
      <c r="G9" s="23"/>
      <c r="H9" s="23"/>
      <c r="I9" s="23"/>
    </row>
    <row r="10" spans="1:9" ht="15" customHeight="1" x14ac:dyDescent="0.25">
      <c r="A10" s="21"/>
      <c r="B10" s="29" t="s">
        <v>160</v>
      </c>
      <c r="C10" s="24"/>
      <c r="D10" s="21" t="s">
        <v>121</v>
      </c>
      <c r="E10" s="27" t="s">
        <v>85</v>
      </c>
      <c r="F10" s="169"/>
      <c r="G10" s="23"/>
      <c r="H10" s="23"/>
      <c r="I10" s="23"/>
    </row>
    <row r="11" spans="1:9" ht="45" customHeight="1" x14ac:dyDescent="0.25">
      <c r="A11" s="21"/>
      <c r="B11" s="25" t="s">
        <v>161</v>
      </c>
      <c r="C11" s="24"/>
      <c r="D11" s="21" t="s">
        <v>123</v>
      </c>
      <c r="E11" s="27" t="s">
        <v>96</v>
      </c>
      <c r="F11" s="168" t="s">
        <v>145</v>
      </c>
      <c r="G11" s="23"/>
      <c r="H11" s="23"/>
      <c r="I11" s="23"/>
    </row>
    <row r="12" spans="1:9" ht="29.25" customHeight="1" x14ac:dyDescent="0.25">
      <c r="A12" s="21"/>
      <c r="B12" s="25" t="s">
        <v>162</v>
      </c>
      <c r="C12" s="24"/>
      <c r="D12" s="21" t="s">
        <v>124</v>
      </c>
      <c r="E12" s="27" t="s">
        <v>97</v>
      </c>
      <c r="F12" s="169"/>
      <c r="G12" s="23"/>
      <c r="H12" s="23"/>
      <c r="I12" s="23"/>
    </row>
    <row r="13" spans="1:9" ht="29.25" customHeight="1" x14ac:dyDescent="0.25">
      <c r="A13" s="21"/>
      <c r="B13" s="25" t="s">
        <v>163</v>
      </c>
      <c r="C13" s="24"/>
      <c r="D13" s="21"/>
      <c r="E13" s="27"/>
      <c r="F13" s="34"/>
      <c r="G13" s="23"/>
      <c r="H13" s="23"/>
      <c r="I13" s="23"/>
    </row>
    <row r="14" spans="1:9" ht="30" x14ac:dyDescent="0.25">
      <c r="A14" s="22" t="s">
        <v>120</v>
      </c>
      <c r="B14" s="24" t="s">
        <v>9</v>
      </c>
      <c r="C14" s="33" t="s">
        <v>105</v>
      </c>
      <c r="D14" s="30"/>
      <c r="E14" s="30"/>
      <c r="F14" s="30"/>
      <c r="G14" s="23"/>
      <c r="H14" s="23"/>
      <c r="I14" s="23"/>
    </row>
    <row r="15" spans="1:9" x14ac:dyDescent="0.25">
      <c r="A15" s="22"/>
      <c r="B15" s="30" t="s">
        <v>164</v>
      </c>
      <c r="C15" s="30"/>
      <c r="D15" s="30"/>
      <c r="E15" s="30"/>
      <c r="F15" s="30"/>
      <c r="G15" s="23"/>
      <c r="H15" s="23"/>
      <c r="I15" s="23"/>
    </row>
    <row r="16" spans="1:9" x14ac:dyDescent="0.25">
      <c r="A16" s="22"/>
      <c r="B16" s="30" t="s">
        <v>165</v>
      </c>
      <c r="C16" s="30"/>
      <c r="D16" s="30"/>
      <c r="E16" s="30"/>
      <c r="F16" s="30"/>
      <c r="G16" s="23"/>
      <c r="H16" s="23"/>
      <c r="I16" s="23"/>
    </row>
    <row r="17" spans="1:9" x14ac:dyDescent="0.25">
      <c r="A17" s="22"/>
      <c r="B17" s="30" t="s">
        <v>166</v>
      </c>
      <c r="C17" s="30"/>
      <c r="D17" s="30"/>
      <c r="E17" s="30"/>
      <c r="F17" s="30"/>
      <c r="G17" s="23"/>
      <c r="H17" s="23"/>
      <c r="I17" s="23"/>
    </row>
    <row r="18" spans="1:9" x14ac:dyDescent="0.25">
      <c r="A18" s="22"/>
      <c r="B18" s="30" t="s">
        <v>167</v>
      </c>
      <c r="C18" s="30"/>
      <c r="D18" s="30"/>
      <c r="E18" s="30"/>
      <c r="F18" s="30"/>
      <c r="G18" s="23"/>
      <c r="H18" s="23"/>
      <c r="I18" s="23"/>
    </row>
    <row r="19" spans="1:9" x14ac:dyDescent="0.25">
      <c r="A19" s="22"/>
      <c r="B19" s="30" t="s">
        <v>168</v>
      </c>
      <c r="C19" s="30"/>
      <c r="D19" s="30"/>
      <c r="E19" s="30"/>
      <c r="F19" s="30"/>
      <c r="G19" s="23"/>
      <c r="H19" s="23"/>
      <c r="I19" s="23"/>
    </row>
    <row r="20" spans="1:9" x14ac:dyDescent="0.25">
      <c r="A20" s="22"/>
      <c r="B20" s="30" t="s">
        <v>169</v>
      </c>
      <c r="C20" s="30"/>
      <c r="D20" s="30"/>
      <c r="E20" s="30"/>
      <c r="F20" s="30"/>
      <c r="G20" s="23"/>
      <c r="H20" s="23"/>
      <c r="I20" s="23"/>
    </row>
    <row r="21" spans="1:9" x14ac:dyDescent="0.25">
      <c r="A21" s="22"/>
      <c r="B21" s="30" t="s">
        <v>170</v>
      </c>
      <c r="C21" s="30"/>
      <c r="D21" s="30"/>
      <c r="E21" s="30"/>
      <c r="F21" s="30"/>
      <c r="G21" s="23"/>
      <c r="H21" s="23"/>
      <c r="I21" s="23"/>
    </row>
    <row r="22" spans="1:9" x14ac:dyDescent="0.25">
      <c r="A22" s="22" t="s">
        <v>121</v>
      </c>
      <c r="B22" s="24" t="s">
        <v>25</v>
      </c>
      <c r="C22" s="26" t="s">
        <v>113</v>
      </c>
      <c r="D22" s="30"/>
      <c r="E22" s="30"/>
      <c r="F22" s="30"/>
      <c r="G22" s="23"/>
      <c r="H22" s="23"/>
      <c r="I22" s="23"/>
    </row>
    <row r="23" spans="1:9" x14ac:dyDescent="0.25">
      <c r="A23" s="26"/>
      <c r="B23" s="30" t="s">
        <v>171</v>
      </c>
      <c r="C23" s="30"/>
      <c r="D23" s="30"/>
      <c r="E23" s="30"/>
      <c r="F23" s="30"/>
      <c r="G23" s="23"/>
      <c r="H23" s="23"/>
      <c r="I23" s="23"/>
    </row>
    <row r="24" spans="1:9" x14ac:dyDescent="0.25">
      <c r="A24" s="26"/>
      <c r="B24" s="30" t="s">
        <v>172</v>
      </c>
      <c r="C24" s="30"/>
      <c r="D24" s="30"/>
      <c r="E24" s="30"/>
      <c r="F24" s="30"/>
      <c r="G24" s="23"/>
      <c r="H24" s="23"/>
      <c r="I24" s="23"/>
    </row>
    <row r="25" spans="1:9" x14ac:dyDescent="0.25">
      <c r="A25" s="26"/>
      <c r="B25" s="30" t="s">
        <v>173</v>
      </c>
      <c r="C25" s="30"/>
      <c r="D25" s="30"/>
      <c r="E25" s="30"/>
      <c r="F25" s="30"/>
      <c r="G25" s="23"/>
      <c r="H25" s="23"/>
      <c r="I25" s="23"/>
    </row>
    <row r="26" spans="1:9" x14ac:dyDescent="0.25">
      <c r="A26" s="26"/>
      <c r="B26" s="30" t="s">
        <v>174</v>
      </c>
      <c r="C26" s="30"/>
      <c r="D26" s="30"/>
      <c r="E26" s="30"/>
      <c r="F26" s="30"/>
      <c r="G26" s="23"/>
      <c r="H26" s="23"/>
      <c r="I26" s="23"/>
    </row>
    <row r="27" spans="1:9" x14ac:dyDescent="0.25">
      <c r="A27" s="26"/>
      <c r="B27" s="30" t="s">
        <v>175</v>
      </c>
      <c r="C27" s="30"/>
      <c r="D27" s="30"/>
      <c r="E27" s="30"/>
      <c r="F27" s="30"/>
      <c r="G27" s="23"/>
      <c r="H27" s="23"/>
      <c r="I27" s="23"/>
    </row>
    <row r="28" spans="1:9" x14ac:dyDescent="0.25">
      <c r="A28" s="26"/>
      <c r="B28" s="30" t="s">
        <v>176</v>
      </c>
      <c r="C28" s="30"/>
      <c r="D28" s="30"/>
      <c r="E28" s="30"/>
      <c r="F28" s="30"/>
      <c r="G28" s="23"/>
      <c r="H28" s="23"/>
      <c r="I28" s="23"/>
    </row>
    <row r="29" spans="1:9" x14ac:dyDescent="0.25">
      <c r="A29" s="26"/>
      <c r="B29" s="30" t="s">
        <v>177</v>
      </c>
      <c r="C29" s="30"/>
      <c r="D29" s="30"/>
      <c r="E29" s="30"/>
      <c r="F29" s="30"/>
      <c r="G29" s="23"/>
      <c r="H29" s="23"/>
      <c r="I29" s="23"/>
    </row>
    <row r="30" spans="1:9" x14ac:dyDescent="0.25">
      <c r="A30" s="22" t="s">
        <v>122</v>
      </c>
      <c r="B30" s="24" t="s">
        <v>33</v>
      </c>
      <c r="C30" s="26" t="s">
        <v>74</v>
      </c>
      <c r="D30" s="30"/>
      <c r="E30" s="30"/>
      <c r="F30" s="30"/>
      <c r="G30" s="23"/>
      <c r="H30" s="23"/>
      <c r="I30" s="23"/>
    </row>
    <row r="31" spans="1:9" ht="43.5" x14ac:dyDescent="0.25">
      <c r="A31" s="22" t="s">
        <v>123</v>
      </c>
      <c r="B31" s="31" t="s">
        <v>181</v>
      </c>
      <c r="C31" s="26" t="s">
        <v>76</v>
      </c>
      <c r="D31" s="30"/>
      <c r="E31" s="30"/>
      <c r="F31" s="30"/>
      <c r="G31" s="23"/>
      <c r="H31" s="23"/>
      <c r="I31" s="23"/>
    </row>
    <row r="32" spans="1:9" x14ac:dyDescent="0.25">
      <c r="A32" s="22" t="s">
        <v>45</v>
      </c>
      <c r="B32" s="160" t="s">
        <v>125</v>
      </c>
      <c r="C32" s="166"/>
      <c r="D32" s="37" t="s">
        <v>45</v>
      </c>
      <c r="E32" s="160" t="s">
        <v>143</v>
      </c>
      <c r="F32" s="161"/>
      <c r="G32" s="23"/>
      <c r="H32" s="23"/>
      <c r="I32" s="23"/>
    </row>
    <row r="33" spans="1:9" x14ac:dyDescent="0.25">
      <c r="A33" s="22" t="s">
        <v>117</v>
      </c>
      <c r="B33" s="28" t="s">
        <v>109</v>
      </c>
      <c r="C33" s="26" t="s">
        <v>104</v>
      </c>
      <c r="D33" s="22" t="s">
        <v>117</v>
      </c>
      <c r="E33" s="30" t="s">
        <v>144</v>
      </c>
      <c r="F33" s="165" t="s">
        <v>79</v>
      </c>
      <c r="G33" s="23"/>
      <c r="H33" s="23"/>
      <c r="I33" s="23"/>
    </row>
    <row r="34" spans="1:9" x14ac:dyDescent="0.25">
      <c r="A34" s="22"/>
      <c r="B34" s="29" t="s">
        <v>157</v>
      </c>
      <c r="C34" s="30"/>
      <c r="D34" s="22" t="s">
        <v>118</v>
      </c>
      <c r="E34" s="30" t="s">
        <v>87</v>
      </c>
      <c r="F34" s="165"/>
      <c r="G34" s="23"/>
      <c r="H34" s="23"/>
      <c r="I34" s="23"/>
    </row>
    <row r="35" spans="1:9" x14ac:dyDescent="0.25">
      <c r="A35" s="22"/>
      <c r="B35" s="29" t="s">
        <v>158</v>
      </c>
      <c r="C35" s="30"/>
      <c r="D35" s="22" t="s">
        <v>119</v>
      </c>
      <c r="E35" s="30" t="s">
        <v>90</v>
      </c>
      <c r="F35" s="165"/>
      <c r="G35" s="23"/>
      <c r="H35" s="23"/>
      <c r="I35" s="23"/>
    </row>
    <row r="36" spans="1:9" x14ac:dyDescent="0.25">
      <c r="A36" s="22"/>
      <c r="B36" s="29" t="s">
        <v>159</v>
      </c>
      <c r="C36" s="30"/>
      <c r="D36" s="22" t="s">
        <v>120</v>
      </c>
      <c r="E36" s="25" t="s">
        <v>96</v>
      </c>
      <c r="F36" s="165" t="s">
        <v>145</v>
      </c>
      <c r="G36" s="23"/>
      <c r="H36" s="23"/>
      <c r="I36" s="23"/>
    </row>
    <row r="37" spans="1:9" x14ac:dyDescent="0.25">
      <c r="A37" s="22"/>
      <c r="B37" s="29" t="s">
        <v>160</v>
      </c>
      <c r="C37" s="30"/>
      <c r="D37" s="22" t="s">
        <v>121</v>
      </c>
      <c r="E37" s="25" t="s">
        <v>97</v>
      </c>
      <c r="F37" s="165"/>
      <c r="G37" s="23"/>
      <c r="H37" s="23"/>
      <c r="I37" s="23"/>
    </row>
    <row r="38" spans="1:9" ht="45" x14ac:dyDescent="0.25">
      <c r="A38" s="22"/>
      <c r="B38" s="25" t="s">
        <v>161</v>
      </c>
      <c r="C38" s="5"/>
      <c r="D38" s="5"/>
      <c r="E38" s="5"/>
      <c r="F38" s="5"/>
    </row>
    <row r="39" spans="1:9" ht="30" x14ac:dyDescent="0.25">
      <c r="A39" s="22"/>
      <c r="B39" s="25" t="s">
        <v>162</v>
      </c>
      <c r="C39" s="5"/>
      <c r="D39" s="5"/>
      <c r="E39" s="5"/>
      <c r="F39" s="5"/>
    </row>
    <row r="40" spans="1:9" ht="30" x14ac:dyDescent="0.25">
      <c r="A40" s="22"/>
      <c r="B40" s="25" t="s">
        <v>163</v>
      </c>
      <c r="C40" s="5"/>
      <c r="D40" s="5"/>
      <c r="E40" s="5"/>
      <c r="F40" s="5"/>
    </row>
    <row r="41" spans="1:9" x14ac:dyDescent="0.25">
      <c r="A41" s="22" t="s">
        <v>118</v>
      </c>
      <c r="B41" s="31" t="s">
        <v>110</v>
      </c>
      <c r="C41" s="26" t="s">
        <v>77</v>
      </c>
      <c r="D41" s="5"/>
      <c r="E41" s="5"/>
      <c r="F41" s="5"/>
    </row>
    <row r="42" spans="1:9" x14ac:dyDescent="0.25">
      <c r="A42" s="22"/>
      <c r="B42" s="25" t="s">
        <v>111</v>
      </c>
      <c r="C42" s="5"/>
      <c r="D42" s="5"/>
      <c r="E42" s="5"/>
      <c r="F42" s="5"/>
    </row>
    <row r="43" spans="1:9" x14ac:dyDescent="0.25">
      <c r="A43" s="22"/>
      <c r="B43" s="25" t="s">
        <v>112</v>
      </c>
      <c r="C43" s="5"/>
      <c r="D43" s="5"/>
      <c r="E43" s="5"/>
      <c r="F43" s="5"/>
    </row>
    <row r="44" spans="1:9" x14ac:dyDescent="0.25">
      <c r="A44" s="22" t="s">
        <v>119</v>
      </c>
      <c r="B44" s="24" t="s">
        <v>42</v>
      </c>
      <c r="C44" s="26" t="s">
        <v>74</v>
      </c>
      <c r="D44" s="5"/>
      <c r="E44" s="5"/>
      <c r="F44" s="5"/>
    </row>
    <row r="45" spans="1:9" ht="44.25" customHeight="1" x14ac:dyDescent="0.25">
      <c r="A45" s="22" t="s">
        <v>120</v>
      </c>
      <c r="B45" s="31" t="s">
        <v>181</v>
      </c>
      <c r="C45" s="26" t="s">
        <v>76</v>
      </c>
      <c r="D45" s="5"/>
      <c r="E45" s="5"/>
      <c r="F45" s="5"/>
    </row>
    <row r="46" spans="1:9" x14ac:dyDescent="0.25">
      <c r="A46" s="22" t="s">
        <v>56</v>
      </c>
      <c r="B46" s="160" t="s">
        <v>134</v>
      </c>
      <c r="C46" s="161"/>
      <c r="D46" s="22" t="s">
        <v>56</v>
      </c>
      <c r="E46" s="160" t="s">
        <v>146</v>
      </c>
      <c r="F46" s="161"/>
    </row>
    <row r="47" spans="1:9" ht="45" x14ac:dyDescent="0.25">
      <c r="A47" s="21" t="s">
        <v>117</v>
      </c>
      <c r="B47" s="25" t="s">
        <v>141</v>
      </c>
      <c r="C47" s="26" t="s">
        <v>136</v>
      </c>
      <c r="D47" s="21" t="s">
        <v>117</v>
      </c>
      <c r="E47" s="25" t="s">
        <v>148</v>
      </c>
      <c r="F47" s="26" t="s">
        <v>136</v>
      </c>
    </row>
    <row r="48" spans="1:9" x14ac:dyDescent="0.25">
      <c r="A48" s="21" t="s">
        <v>118</v>
      </c>
      <c r="B48" s="25" t="s">
        <v>128</v>
      </c>
      <c r="C48" s="26" t="s">
        <v>137</v>
      </c>
      <c r="D48" s="21" t="s">
        <v>118</v>
      </c>
      <c r="E48" s="25" t="s">
        <v>149</v>
      </c>
      <c r="F48" s="26" t="s">
        <v>137</v>
      </c>
    </row>
    <row r="49" spans="1:6" x14ac:dyDescent="0.25">
      <c r="A49" s="21" t="s">
        <v>119</v>
      </c>
      <c r="B49" s="25" t="s">
        <v>129</v>
      </c>
      <c r="C49" s="26" t="s">
        <v>137</v>
      </c>
      <c r="D49" s="21" t="s">
        <v>119</v>
      </c>
      <c r="E49" s="25" t="s">
        <v>150</v>
      </c>
      <c r="F49" s="26" t="s">
        <v>137</v>
      </c>
    </row>
    <row r="50" spans="1:6" x14ac:dyDescent="0.25">
      <c r="A50" s="21" t="s">
        <v>120</v>
      </c>
      <c r="B50" s="25" t="s">
        <v>130</v>
      </c>
      <c r="C50" s="26" t="s">
        <v>137</v>
      </c>
      <c r="D50" s="21" t="s">
        <v>120</v>
      </c>
      <c r="E50" s="25" t="s">
        <v>151</v>
      </c>
      <c r="F50" s="26" t="s">
        <v>137</v>
      </c>
    </row>
    <row r="51" spans="1:6" x14ac:dyDescent="0.25">
      <c r="A51" s="21" t="s">
        <v>121</v>
      </c>
      <c r="B51" s="32" t="s">
        <v>131</v>
      </c>
      <c r="C51" s="26" t="s">
        <v>138</v>
      </c>
      <c r="D51" s="21" t="s">
        <v>121</v>
      </c>
      <c r="E51" s="32" t="s">
        <v>152</v>
      </c>
      <c r="F51" s="26" t="s">
        <v>138</v>
      </c>
    </row>
    <row r="52" spans="1:6" ht="30" x14ac:dyDescent="0.25">
      <c r="A52" s="21" t="s">
        <v>122</v>
      </c>
      <c r="B52" s="32" t="s">
        <v>132</v>
      </c>
      <c r="C52" s="26" t="s">
        <v>139</v>
      </c>
      <c r="D52" s="21" t="s">
        <v>122</v>
      </c>
      <c r="E52" s="32" t="s">
        <v>154</v>
      </c>
      <c r="F52" s="26" t="s">
        <v>155</v>
      </c>
    </row>
    <row r="53" spans="1:6" ht="30" x14ac:dyDescent="0.25">
      <c r="A53" s="21" t="s">
        <v>123</v>
      </c>
      <c r="B53" s="32" t="s">
        <v>133</v>
      </c>
      <c r="C53" s="26" t="s">
        <v>140</v>
      </c>
      <c r="D53" s="21" t="s">
        <v>123</v>
      </c>
      <c r="E53" s="32" t="s">
        <v>153</v>
      </c>
      <c r="F53" s="26" t="s">
        <v>140</v>
      </c>
    </row>
    <row r="54" spans="1:6" x14ac:dyDescent="0.25">
      <c r="A54" s="22" t="s">
        <v>64</v>
      </c>
      <c r="B54" s="160" t="s">
        <v>135</v>
      </c>
      <c r="C54" s="161"/>
      <c r="D54" s="22" t="s">
        <v>64</v>
      </c>
      <c r="E54" s="160" t="s">
        <v>147</v>
      </c>
      <c r="F54" s="161"/>
    </row>
    <row r="55" spans="1:6" ht="45" x14ac:dyDescent="0.25">
      <c r="A55" s="21" t="s">
        <v>117</v>
      </c>
      <c r="B55" s="25" t="s">
        <v>127</v>
      </c>
      <c r="C55" s="26" t="s">
        <v>136</v>
      </c>
      <c r="D55" s="21" t="s">
        <v>117</v>
      </c>
      <c r="E55" s="25" t="s">
        <v>148</v>
      </c>
      <c r="F55" s="26" t="s">
        <v>136</v>
      </c>
    </row>
    <row r="56" spans="1:6" x14ac:dyDescent="0.25">
      <c r="A56" s="21" t="s">
        <v>118</v>
      </c>
      <c r="B56" s="25" t="s">
        <v>128</v>
      </c>
      <c r="C56" s="26" t="s">
        <v>137</v>
      </c>
      <c r="D56" s="21" t="s">
        <v>118</v>
      </c>
      <c r="E56" s="25" t="s">
        <v>149</v>
      </c>
      <c r="F56" s="26" t="s">
        <v>137</v>
      </c>
    </row>
    <row r="57" spans="1:6" x14ac:dyDescent="0.25">
      <c r="A57" s="21" t="s">
        <v>119</v>
      </c>
      <c r="B57" s="25" t="s">
        <v>129</v>
      </c>
      <c r="C57" s="26" t="s">
        <v>137</v>
      </c>
      <c r="D57" s="21" t="s">
        <v>119</v>
      </c>
      <c r="E57" s="25" t="s">
        <v>150</v>
      </c>
      <c r="F57" s="26" t="s">
        <v>137</v>
      </c>
    </row>
    <row r="58" spans="1:6" x14ac:dyDescent="0.25">
      <c r="A58" s="21" t="s">
        <v>120</v>
      </c>
      <c r="B58" s="25" t="s">
        <v>130</v>
      </c>
      <c r="C58" s="26" t="s">
        <v>137</v>
      </c>
      <c r="D58" s="21" t="s">
        <v>120</v>
      </c>
      <c r="E58" s="25" t="s">
        <v>151</v>
      </c>
      <c r="F58" s="26" t="s">
        <v>137</v>
      </c>
    </row>
    <row r="59" spans="1:6" x14ac:dyDescent="0.25">
      <c r="A59" s="21" t="s">
        <v>121</v>
      </c>
      <c r="B59" s="32" t="s">
        <v>131</v>
      </c>
      <c r="C59" s="26" t="s">
        <v>138</v>
      </c>
      <c r="D59" s="21" t="s">
        <v>121</v>
      </c>
      <c r="E59" s="32" t="s">
        <v>152</v>
      </c>
      <c r="F59" s="26" t="s">
        <v>138</v>
      </c>
    </row>
    <row r="60" spans="1:6" ht="30" x14ac:dyDescent="0.25">
      <c r="A60" s="21" t="s">
        <v>122</v>
      </c>
      <c r="B60" s="32" t="s">
        <v>132</v>
      </c>
      <c r="C60" s="26" t="s">
        <v>139</v>
      </c>
      <c r="D60" s="21" t="s">
        <v>122</v>
      </c>
      <c r="E60" s="32" t="s">
        <v>154</v>
      </c>
      <c r="F60" s="26" t="s">
        <v>155</v>
      </c>
    </row>
    <row r="61" spans="1:6" ht="30" x14ac:dyDescent="0.25">
      <c r="A61" s="21" t="s">
        <v>123</v>
      </c>
      <c r="B61" s="32" t="s">
        <v>133</v>
      </c>
      <c r="C61" s="26" t="s">
        <v>140</v>
      </c>
      <c r="D61" s="21" t="s">
        <v>123</v>
      </c>
      <c r="E61" s="32" t="s">
        <v>153</v>
      </c>
      <c r="F61" s="26" t="s">
        <v>140</v>
      </c>
    </row>
    <row r="62" spans="1:6" x14ac:dyDescent="0.25">
      <c r="A62" s="5"/>
      <c r="B62" s="160" t="s">
        <v>179</v>
      </c>
      <c r="C62" s="161"/>
      <c r="D62" s="5"/>
      <c r="E62" s="160" t="s">
        <v>180</v>
      </c>
      <c r="F62" s="161"/>
    </row>
  </sheetData>
  <mergeCells count="15">
    <mergeCell ref="B2:C2"/>
    <mergeCell ref="E2:F2"/>
    <mergeCell ref="B5:F5"/>
    <mergeCell ref="F33:F35"/>
    <mergeCell ref="F36:F37"/>
    <mergeCell ref="E32:F32"/>
    <mergeCell ref="B32:C32"/>
    <mergeCell ref="F6:F10"/>
    <mergeCell ref="F11:F12"/>
    <mergeCell ref="B62:C62"/>
    <mergeCell ref="E62:F62"/>
    <mergeCell ref="B46:C46"/>
    <mergeCell ref="E46:F46"/>
    <mergeCell ref="B54:C54"/>
    <mergeCell ref="E54:F5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4"/>
  <sheetViews>
    <sheetView tabSelected="1" topLeftCell="B1" zoomScale="62" zoomScaleNormal="62" workbookViewId="0">
      <selection activeCell="B1" sqref="B1"/>
    </sheetView>
  </sheetViews>
  <sheetFormatPr defaultColWidth="9.140625" defaultRowHeight="15" x14ac:dyDescent="0.25"/>
  <cols>
    <col min="1" max="1" width="0" style="40" hidden="1" customWidth="1"/>
    <col min="2" max="2" width="58.140625" style="40" bestFit="1" customWidth="1"/>
    <col min="3" max="3" width="19.5703125" style="40" customWidth="1"/>
    <col min="4" max="5" width="16.140625" style="40" customWidth="1"/>
    <col min="6" max="6" width="13" style="40" customWidth="1"/>
    <col min="7" max="7" width="14.28515625" style="40" customWidth="1"/>
    <col min="8" max="9" width="15.7109375" style="40" customWidth="1"/>
    <col min="10" max="11" width="14" style="40" customWidth="1"/>
    <col min="12" max="16" width="15.28515625" style="40" customWidth="1"/>
    <col min="17" max="17" width="19.5703125" style="40" customWidth="1"/>
    <col min="18" max="18" width="15.85546875" style="40" customWidth="1"/>
    <col min="19" max="19" width="16.140625" style="40" customWidth="1"/>
    <col min="20" max="20" width="15.28515625" style="40" customWidth="1"/>
    <col min="21" max="21" width="16.140625" style="40" customWidth="1"/>
    <col min="22" max="22" width="13.7109375" style="40" customWidth="1"/>
    <col min="23" max="27" width="16.28515625" style="40" customWidth="1"/>
    <col min="28" max="35" width="19.5703125" style="40" customWidth="1"/>
    <col min="36" max="36" width="19.5703125" style="40" hidden="1" customWidth="1"/>
    <col min="37" max="37" width="22" style="40" hidden="1" customWidth="1"/>
    <col min="38" max="38" width="10.85546875" style="40" hidden="1" customWidth="1"/>
    <col min="39" max="39" width="12.28515625" style="40" hidden="1" customWidth="1"/>
    <col min="40" max="40" width="19.5703125" style="40" customWidth="1"/>
    <col min="41" max="16384" width="9.140625" style="40"/>
  </cols>
  <sheetData>
    <row r="1" spans="1:40" x14ac:dyDescent="0.25">
      <c r="B1" s="40" t="s">
        <v>262</v>
      </c>
    </row>
    <row r="2" spans="1:40" x14ac:dyDescent="0.25">
      <c r="B2" s="40" t="s">
        <v>251</v>
      </c>
    </row>
    <row r="3" spans="1:40" ht="20.25" x14ac:dyDescent="0.25">
      <c r="B3" s="171" t="s">
        <v>227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99"/>
      <c r="AM3" s="99"/>
    </row>
    <row r="4" spans="1:40" ht="20.25" x14ac:dyDescent="0.25">
      <c r="B4" s="171" t="s">
        <v>245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99"/>
      <c r="AM4" s="99"/>
    </row>
    <row r="5" spans="1:40" ht="21" customHeight="1" thickBot="1" x14ac:dyDescent="0.3">
      <c r="B5" s="117" t="s">
        <v>248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54" t="s">
        <v>225</v>
      </c>
      <c r="AJ5" s="41"/>
      <c r="AK5" s="54" t="s">
        <v>225</v>
      </c>
      <c r="AL5" s="99"/>
      <c r="AM5" s="99"/>
    </row>
    <row r="6" spans="1:40" ht="116.25" customHeight="1" thickBot="1" x14ac:dyDescent="0.3">
      <c r="B6" s="184" t="s">
        <v>213</v>
      </c>
      <c r="C6" s="176" t="s">
        <v>247</v>
      </c>
      <c r="D6" s="178" t="s">
        <v>208</v>
      </c>
      <c r="E6" s="188" t="s">
        <v>249</v>
      </c>
      <c r="F6" s="188" t="s">
        <v>250</v>
      </c>
      <c r="G6" s="188" t="s">
        <v>254</v>
      </c>
      <c r="H6" s="188" t="s">
        <v>255</v>
      </c>
      <c r="I6" s="188" t="s">
        <v>252</v>
      </c>
      <c r="J6" s="188" t="s">
        <v>253</v>
      </c>
      <c r="K6" s="188" t="s">
        <v>256</v>
      </c>
      <c r="L6" s="188" t="s">
        <v>257</v>
      </c>
      <c r="M6" s="188" t="s">
        <v>258</v>
      </c>
      <c r="N6" s="188" t="s">
        <v>259</v>
      </c>
      <c r="O6" s="196" t="s">
        <v>260</v>
      </c>
      <c r="P6" s="192" t="s">
        <v>261</v>
      </c>
      <c r="Q6" s="180" t="s">
        <v>209</v>
      </c>
      <c r="R6" s="190" t="s">
        <v>249</v>
      </c>
      <c r="S6" s="190" t="s">
        <v>250</v>
      </c>
      <c r="T6" s="190" t="s">
        <v>252</v>
      </c>
      <c r="U6" s="190" t="s">
        <v>253</v>
      </c>
      <c r="V6" s="190" t="s">
        <v>256</v>
      </c>
      <c r="W6" s="190" t="s">
        <v>257</v>
      </c>
      <c r="X6" s="190" t="s">
        <v>258</v>
      </c>
      <c r="Y6" s="190" t="s">
        <v>259</v>
      </c>
      <c r="Z6" s="190" t="s">
        <v>260</v>
      </c>
      <c r="AA6" s="194" t="s">
        <v>261</v>
      </c>
      <c r="AB6" s="182" t="s">
        <v>115</v>
      </c>
      <c r="AC6" s="184" t="s">
        <v>116</v>
      </c>
      <c r="AD6" s="50" t="s">
        <v>218</v>
      </c>
      <c r="AE6" s="172" t="s">
        <v>217</v>
      </c>
      <c r="AF6" s="173"/>
      <c r="AG6" s="172" t="s">
        <v>214</v>
      </c>
      <c r="AH6" s="173"/>
      <c r="AI6" s="184" t="s">
        <v>240</v>
      </c>
      <c r="AJ6" s="174" t="s">
        <v>226</v>
      </c>
      <c r="AK6" s="175"/>
      <c r="AL6" s="100"/>
      <c r="AM6" s="100"/>
    </row>
    <row r="7" spans="1:40" ht="63" customHeight="1" thickBot="1" x14ac:dyDescent="0.3">
      <c r="B7" s="186"/>
      <c r="C7" s="177"/>
      <c r="D7" s="17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97"/>
      <c r="P7" s="193"/>
      <c r="Q7" s="181"/>
      <c r="R7" s="191"/>
      <c r="S7" s="191"/>
      <c r="T7" s="191"/>
      <c r="U7" s="191"/>
      <c r="V7" s="191"/>
      <c r="W7" s="191"/>
      <c r="X7" s="191"/>
      <c r="Y7" s="191"/>
      <c r="Z7" s="191"/>
      <c r="AA7" s="195"/>
      <c r="AB7" s="183"/>
      <c r="AC7" s="185"/>
      <c r="AD7" s="50" t="s">
        <v>239</v>
      </c>
      <c r="AE7" s="64" t="s">
        <v>215</v>
      </c>
      <c r="AF7" s="50" t="s">
        <v>216</v>
      </c>
      <c r="AG7" s="64" t="s">
        <v>215</v>
      </c>
      <c r="AH7" s="50" t="s">
        <v>216</v>
      </c>
      <c r="AI7" s="183"/>
      <c r="AJ7" s="59" t="s">
        <v>9</v>
      </c>
      <c r="AK7" s="60" t="s">
        <v>39</v>
      </c>
      <c r="AL7" s="100"/>
      <c r="AM7" s="100"/>
    </row>
    <row r="8" spans="1:40" ht="21" customHeight="1" x14ac:dyDescent="0.25">
      <c r="A8" s="40">
        <v>1</v>
      </c>
      <c r="B8" s="42" t="s">
        <v>233</v>
      </c>
      <c r="C8" s="55"/>
      <c r="D8" s="135">
        <v>559205</v>
      </c>
      <c r="E8" s="136">
        <v>65441</v>
      </c>
      <c r="F8" s="136">
        <f>SUM(D8:E8)</f>
        <v>624646</v>
      </c>
      <c r="G8" s="136"/>
      <c r="H8" s="136">
        <f>SUM(F8:G8)</f>
        <v>624646</v>
      </c>
      <c r="I8" s="136">
        <f>58015+2111</f>
        <v>60126</v>
      </c>
      <c r="J8" s="136">
        <f>SUM(H8:I8)</f>
        <v>684772</v>
      </c>
      <c r="K8" s="136">
        <v>62505</v>
      </c>
      <c r="L8" s="136">
        <f>SUM(J8:K8)</f>
        <v>747277</v>
      </c>
      <c r="M8" s="136">
        <v>15162</v>
      </c>
      <c r="N8" s="136">
        <f>SUM(L8:M8)</f>
        <v>762439</v>
      </c>
      <c r="O8" s="136">
        <v>77316</v>
      </c>
      <c r="P8" s="137">
        <f>SUM(N8:O8)</f>
        <v>839755</v>
      </c>
      <c r="Q8" s="132">
        <v>559205</v>
      </c>
      <c r="R8" s="119">
        <v>65441</v>
      </c>
      <c r="S8" s="119">
        <f>SUM(Q8:R8)</f>
        <v>624646</v>
      </c>
      <c r="T8" s="119">
        <v>60126</v>
      </c>
      <c r="U8" s="119">
        <f>SUM(S8:T8)</f>
        <v>684772</v>
      </c>
      <c r="V8" s="119">
        <v>62505</v>
      </c>
      <c r="W8" s="119">
        <f>SUM(U8:V8)</f>
        <v>747277</v>
      </c>
      <c r="X8" s="119">
        <v>15162</v>
      </c>
      <c r="Y8" s="119">
        <f>SUM(W8:X8)</f>
        <v>762439</v>
      </c>
      <c r="Z8" s="119">
        <v>77316</v>
      </c>
      <c r="AA8" s="125">
        <f>SUM(Y8:Z8)</f>
        <v>839755</v>
      </c>
      <c r="AB8" s="122">
        <f>13262+71691+8699+9464</f>
        <v>103116</v>
      </c>
      <c r="AC8" s="109"/>
      <c r="AD8" s="103">
        <f>426949+13028+37316</f>
        <v>477293</v>
      </c>
      <c r="AE8" s="109">
        <f>2134+7881</f>
        <v>10015</v>
      </c>
      <c r="AF8" s="103">
        <f>112487+40000</f>
        <v>152487</v>
      </c>
      <c r="AG8" s="109"/>
      <c r="AH8" s="92"/>
      <c r="AI8" s="94">
        <v>96844</v>
      </c>
      <c r="AJ8" s="67"/>
      <c r="AK8" s="68"/>
      <c r="AL8" s="99"/>
      <c r="AM8" s="100"/>
      <c r="AN8" s="127"/>
    </row>
    <row r="9" spans="1:40" ht="21" customHeight="1" x14ac:dyDescent="0.25">
      <c r="A9" s="40">
        <v>2</v>
      </c>
      <c r="B9" s="43" t="s">
        <v>182</v>
      </c>
      <c r="C9" s="56"/>
      <c r="D9" s="135">
        <v>1530580</v>
      </c>
      <c r="E9" s="136">
        <f>7875+3383</f>
        <v>11258</v>
      </c>
      <c r="F9" s="136">
        <f t="shared" ref="F9:F40" si="0">SUM(D9:E9)</f>
        <v>1541838</v>
      </c>
      <c r="G9" s="136"/>
      <c r="H9" s="136">
        <f t="shared" ref="H9:H40" si="1">SUM(F9:G9)</f>
        <v>1541838</v>
      </c>
      <c r="I9" s="136">
        <f>273+309</f>
        <v>582</v>
      </c>
      <c r="J9" s="136">
        <f t="shared" ref="J9:J40" si="2">SUM(H9:I9)</f>
        <v>1542420</v>
      </c>
      <c r="K9" s="136">
        <f>4020+8630</f>
        <v>12650</v>
      </c>
      <c r="L9" s="136">
        <f t="shared" ref="L9:L40" si="3">SUM(J9:K9)</f>
        <v>1555070</v>
      </c>
      <c r="M9" s="136">
        <f>583+148+336</f>
        <v>1067</v>
      </c>
      <c r="N9" s="136">
        <f t="shared" ref="N9:N40" si="4">SUM(L9:M9)</f>
        <v>1556137</v>
      </c>
      <c r="O9" s="136">
        <v>85339</v>
      </c>
      <c r="P9" s="137">
        <f t="shared" ref="P9:P40" si="5">SUM(N9:O9)</f>
        <v>1641476</v>
      </c>
      <c r="Q9" s="132">
        <v>1530580</v>
      </c>
      <c r="R9" s="119">
        <v>11258</v>
      </c>
      <c r="S9" s="119">
        <v>1541838</v>
      </c>
      <c r="T9" s="119">
        <v>582</v>
      </c>
      <c r="U9" s="119">
        <f t="shared" ref="U9:U39" si="6">SUM(S9:T9)</f>
        <v>1542420</v>
      </c>
      <c r="V9" s="119">
        <f>4020+8630</f>
        <v>12650</v>
      </c>
      <c r="W9" s="119">
        <f>SUM(U9:V9)</f>
        <v>1555070</v>
      </c>
      <c r="X9" s="119">
        <f>731+336</f>
        <v>1067</v>
      </c>
      <c r="Y9" s="119">
        <f t="shared" ref="Y9:Y40" si="7">SUM(W9:X9)</f>
        <v>1556137</v>
      </c>
      <c r="Z9" s="119">
        <f>83581+1758</f>
        <v>85339</v>
      </c>
      <c r="AA9" s="125">
        <f t="shared" ref="AA9:AA40" si="8">SUM(Y9:Z9)</f>
        <v>1641476</v>
      </c>
      <c r="AB9" s="123">
        <f>268844+234+2065+590+8753</f>
        <v>280486</v>
      </c>
      <c r="AC9" s="110"/>
      <c r="AD9" s="105">
        <f>630479+866+2752+336-44130+88260</f>
        <v>678563</v>
      </c>
      <c r="AE9" s="110">
        <f>543+60884</f>
        <v>61427</v>
      </c>
      <c r="AF9" s="105"/>
      <c r="AG9" s="110">
        <v>3519</v>
      </c>
      <c r="AH9" s="48">
        <v>2500</v>
      </c>
      <c r="AI9" s="114">
        <f>32456+582525</f>
        <v>614981</v>
      </c>
      <c r="AJ9" s="69">
        <f>AJ11</f>
        <v>0</v>
      </c>
      <c r="AK9" s="70"/>
      <c r="AL9" s="99"/>
      <c r="AM9" s="100"/>
      <c r="AN9" s="131"/>
    </row>
    <row r="10" spans="1:40" ht="21" hidden="1" customHeight="1" x14ac:dyDescent="0.25">
      <c r="A10" s="40">
        <v>4</v>
      </c>
      <c r="B10" s="44" t="s">
        <v>183</v>
      </c>
      <c r="C10" s="56"/>
      <c r="D10" s="135"/>
      <c r="E10" s="136"/>
      <c r="F10" s="136">
        <f t="shared" si="0"/>
        <v>0</v>
      </c>
      <c r="G10" s="136"/>
      <c r="H10" s="136">
        <f t="shared" si="1"/>
        <v>0</v>
      </c>
      <c r="I10" s="136"/>
      <c r="J10" s="136">
        <f t="shared" si="2"/>
        <v>0</v>
      </c>
      <c r="K10" s="136"/>
      <c r="L10" s="136">
        <f t="shared" si="3"/>
        <v>0</v>
      </c>
      <c r="M10" s="136"/>
      <c r="N10" s="136">
        <f t="shared" si="4"/>
        <v>0</v>
      </c>
      <c r="O10" s="136"/>
      <c r="P10" s="137">
        <f t="shared" si="5"/>
        <v>0</v>
      </c>
      <c r="Q10" s="132"/>
      <c r="R10" s="119"/>
      <c r="S10" s="119">
        <f t="shared" ref="S10:S39" si="9">SUM(Q10:R10)</f>
        <v>0</v>
      </c>
      <c r="T10" s="119"/>
      <c r="U10" s="119">
        <f t="shared" si="6"/>
        <v>0</v>
      </c>
      <c r="V10" s="119"/>
      <c r="W10" s="119">
        <f t="shared" ref="W10:W40" si="10">SUM(U10:V10)</f>
        <v>0</v>
      </c>
      <c r="X10" s="119"/>
      <c r="Y10" s="119">
        <f t="shared" si="7"/>
        <v>0</v>
      </c>
      <c r="Z10" s="119"/>
      <c r="AA10" s="125">
        <f t="shared" si="8"/>
        <v>0</v>
      </c>
      <c r="AB10" s="114"/>
      <c r="AC10" s="110"/>
      <c r="AD10" s="105"/>
      <c r="AE10" s="110"/>
      <c r="AF10" s="105"/>
      <c r="AG10" s="110"/>
      <c r="AH10" s="48"/>
      <c r="AI10" s="114"/>
      <c r="AJ10" s="69"/>
      <c r="AK10" s="70"/>
      <c r="AL10" s="99"/>
      <c r="AM10" s="100"/>
      <c r="AN10" s="131"/>
    </row>
    <row r="11" spans="1:40" ht="21" hidden="1" customHeight="1" x14ac:dyDescent="0.25">
      <c r="A11" s="40">
        <v>5</v>
      </c>
      <c r="B11" s="44" t="s">
        <v>184</v>
      </c>
      <c r="C11" s="56"/>
      <c r="D11" s="135"/>
      <c r="E11" s="136"/>
      <c r="F11" s="136">
        <f t="shared" si="0"/>
        <v>0</v>
      </c>
      <c r="G11" s="136"/>
      <c r="H11" s="136">
        <f t="shared" si="1"/>
        <v>0</v>
      </c>
      <c r="I11" s="136"/>
      <c r="J11" s="136">
        <f t="shared" si="2"/>
        <v>0</v>
      </c>
      <c r="K11" s="136"/>
      <c r="L11" s="136">
        <f t="shared" si="3"/>
        <v>0</v>
      </c>
      <c r="M11" s="136"/>
      <c r="N11" s="136">
        <f t="shared" si="4"/>
        <v>0</v>
      </c>
      <c r="O11" s="136"/>
      <c r="P11" s="137">
        <f t="shared" si="5"/>
        <v>0</v>
      </c>
      <c r="Q11" s="132"/>
      <c r="R11" s="119"/>
      <c r="S11" s="119">
        <f t="shared" si="9"/>
        <v>0</v>
      </c>
      <c r="T11" s="119"/>
      <c r="U11" s="119">
        <f t="shared" si="6"/>
        <v>0</v>
      </c>
      <c r="V11" s="119"/>
      <c r="W11" s="119">
        <f t="shared" si="10"/>
        <v>0</v>
      </c>
      <c r="X11" s="119"/>
      <c r="Y11" s="119">
        <f t="shared" si="7"/>
        <v>0</v>
      </c>
      <c r="Z11" s="119"/>
      <c r="AA11" s="125">
        <f t="shared" si="8"/>
        <v>0</v>
      </c>
      <c r="AB11" s="114"/>
      <c r="AC11" s="110"/>
      <c r="AD11" s="105"/>
      <c r="AE11" s="110"/>
      <c r="AF11" s="105"/>
      <c r="AG11" s="110"/>
      <c r="AH11" s="48"/>
      <c r="AI11" s="114"/>
      <c r="AJ11" s="69">
        <f>D11-AB11</f>
        <v>0</v>
      </c>
      <c r="AK11" s="70"/>
      <c r="AL11" s="99"/>
      <c r="AM11" s="100"/>
      <c r="AN11" s="131"/>
    </row>
    <row r="12" spans="1:40" ht="21" hidden="1" customHeight="1" x14ac:dyDescent="0.25">
      <c r="A12" s="40">
        <v>6</v>
      </c>
      <c r="B12" s="44" t="s">
        <v>185</v>
      </c>
      <c r="C12" s="56"/>
      <c r="D12" s="135"/>
      <c r="E12" s="136"/>
      <c r="F12" s="136">
        <f t="shared" si="0"/>
        <v>0</v>
      </c>
      <c r="G12" s="136"/>
      <c r="H12" s="136">
        <f t="shared" si="1"/>
        <v>0</v>
      </c>
      <c r="I12" s="136"/>
      <c r="J12" s="136">
        <f t="shared" si="2"/>
        <v>0</v>
      </c>
      <c r="K12" s="136"/>
      <c r="L12" s="136">
        <f t="shared" si="3"/>
        <v>0</v>
      </c>
      <c r="M12" s="136"/>
      <c r="N12" s="136">
        <f t="shared" si="4"/>
        <v>0</v>
      </c>
      <c r="O12" s="136"/>
      <c r="P12" s="137">
        <f t="shared" si="5"/>
        <v>0</v>
      </c>
      <c r="Q12" s="132"/>
      <c r="R12" s="119"/>
      <c r="S12" s="119">
        <f t="shared" si="9"/>
        <v>0</v>
      </c>
      <c r="T12" s="119"/>
      <c r="U12" s="119">
        <f t="shared" si="6"/>
        <v>0</v>
      </c>
      <c r="V12" s="119"/>
      <c r="W12" s="119">
        <f t="shared" si="10"/>
        <v>0</v>
      </c>
      <c r="X12" s="119"/>
      <c r="Y12" s="119">
        <f t="shared" si="7"/>
        <v>0</v>
      </c>
      <c r="Z12" s="119"/>
      <c r="AA12" s="125">
        <f t="shared" si="8"/>
        <v>0</v>
      </c>
      <c r="AB12" s="114"/>
      <c r="AC12" s="110"/>
      <c r="AD12" s="105"/>
      <c r="AE12" s="110"/>
      <c r="AF12" s="105"/>
      <c r="AG12" s="110"/>
      <c r="AH12" s="48"/>
      <c r="AI12" s="114"/>
      <c r="AJ12" s="69"/>
      <c r="AK12" s="70"/>
      <c r="AL12" s="99"/>
      <c r="AM12" s="100"/>
      <c r="AN12" s="131"/>
    </row>
    <row r="13" spans="1:40" ht="21" hidden="1" customHeight="1" x14ac:dyDescent="0.25">
      <c r="A13" s="40">
        <v>7</v>
      </c>
      <c r="B13" s="44" t="s">
        <v>186</v>
      </c>
      <c r="C13" s="56"/>
      <c r="D13" s="135"/>
      <c r="E13" s="136"/>
      <c r="F13" s="136">
        <f t="shared" si="0"/>
        <v>0</v>
      </c>
      <c r="G13" s="136"/>
      <c r="H13" s="136">
        <f t="shared" si="1"/>
        <v>0</v>
      </c>
      <c r="I13" s="136"/>
      <c r="J13" s="136">
        <f t="shared" si="2"/>
        <v>0</v>
      </c>
      <c r="K13" s="136"/>
      <c r="L13" s="136">
        <f t="shared" si="3"/>
        <v>0</v>
      </c>
      <c r="M13" s="136"/>
      <c r="N13" s="136">
        <f t="shared" si="4"/>
        <v>0</v>
      </c>
      <c r="O13" s="136"/>
      <c r="P13" s="137">
        <f t="shared" si="5"/>
        <v>0</v>
      </c>
      <c r="Q13" s="132"/>
      <c r="R13" s="119"/>
      <c r="S13" s="119">
        <f t="shared" si="9"/>
        <v>0</v>
      </c>
      <c r="T13" s="119"/>
      <c r="U13" s="119">
        <f t="shared" si="6"/>
        <v>0</v>
      </c>
      <c r="V13" s="119"/>
      <c r="W13" s="119">
        <f t="shared" si="10"/>
        <v>0</v>
      </c>
      <c r="X13" s="119"/>
      <c r="Y13" s="119">
        <f t="shared" si="7"/>
        <v>0</v>
      </c>
      <c r="Z13" s="119"/>
      <c r="AA13" s="125">
        <f t="shared" si="8"/>
        <v>0</v>
      </c>
      <c r="AB13" s="114"/>
      <c r="AC13" s="110"/>
      <c r="AD13" s="105"/>
      <c r="AE13" s="110"/>
      <c r="AF13" s="105"/>
      <c r="AG13" s="110"/>
      <c r="AH13" s="48"/>
      <c r="AI13" s="114"/>
      <c r="AJ13" s="69"/>
      <c r="AK13" s="70"/>
      <c r="AL13" s="99"/>
      <c r="AM13" s="100"/>
      <c r="AN13" s="131"/>
    </row>
    <row r="14" spans="1:40" ht="21" hidden="1" customHeight="1" x14ac:dyDescent="0.25">
      <c r="A14" s="40">
        <v>8</v>
      </c>
      <c r="B14" s="44" t="s">
        <v>187</v>
      </c>
      <c r="C14" s="56"/>
      <c r="D14" s="135"/>
      <c r="E14" s="136"/>
      <c r="F14" s="136">
        <f t="shared" si="0"/>
        <v>0</v>
      </c>
      <c r="G14" s="136"/>
      <c r="H14" s="136">
        <f t="shared" si="1"/>
        <v>0</v>
      </c>
      <c r="I14" s="136"/>
      <c r="J14" s="136">
        <f t="shared" si="2"/>
        <v>0</v>
      </c>
      <c r="K14" s="136"/>
      <c r="L14" s="136">
        <f t="shared" si="3"/>
        <v>0</v>
      </c>
      <c r="M14" s="136"/>
      <c r="N14" s="136">
        <f t="shared" si="4"/>
        <v>0</v>
      </c>
      <c r="O14" s="136"/>
      <c r="P14" s="137">
        <f t="shared" si="5"/>
        <v>0</v>
      </c>
      <c r="Q14" s="132"/>
      <c r="R14" s="119"/>
      <c r="S14" s="119">
        <f t="shared" si="9"/>
        <v>0</v>
      </c>
      <c r="T14" s="119"/>
      <c r="U14" s="119">
        <f t="shared" si="6"/>
        <v>0</v>
      </c>
      <c r="V14" s="119"/>
      <c r="W14" s="119">
        <f t="shared" si="10"/>
        <v>0</v>
      </c>
      <c r="X14" s="119"/>
      <c r="Y14" s="119">
        <f t="shared" si="7"/>
        <v>0</v>
      </c>
      <c r="Z14" s="119"/>
      <c r="AA14" s="125">
        <f t="shared" si="8"/>
        <v>0</v>
      </c>
      <c r="AB14" s="114"/>
      <c r="AC14" s="110"/>
      <c r="AD14" s="105"/>
      <c r="AE14" s="110"/>
      <c r="AF14" s="105"/>
      <c r="AG14" s="110"/>
      <c r="AH14" s="48"/>
      <c r="AI14" s="114"/>
      <c r="AJ14" s="69"/>
      <c r="AK14" s="70"/>
      <c r="AL14" s="99"/>
      <c r="AM14" s="100"/>
      <c r="AN14" s="131"/>
    </row>
    <row r="15" spans="1:40" ht="21" hidden="1" customHeight="1" x14ac:dyDescent="0.25">
      <c r="A15" s="40">
        <v>9</v>
      </c>
      <c r="B15" s="44" t="s">
        <v>188</v>
      </c>
      <c r="C15" s="56"/>
      <c r="D15" s="135"/>
      <c r="E15" s="136"/>
      <c r="F15" s="136">
        <f t="shared" si="0"/>
        <v>0</v>
      </c>
      <c r="G15" s="136"/>
      <c r="H15" s="136">
        <f t="shared" si="1"/>
        <v>0</v>
      </c>
      <c r="I15" s="136"/>
      <c r="J15" s="136">
        <f t="shared" si="2"/>
        <v>0</v>
      </c>
      <c r="K15" s="136"/>
      <c r="L15" s="136">
        <f t="shared" si="3"/>
        <v>0</v>
      </c>
      <c r="M15" s="136"/>
      <c r="N15" s="136">
        <f t="shared" si="4"/>
        <v>0</v>
      </c>
      <c r="O15" s="136"/>
      <c r="P15" s="137">
        <f t="shared" si="5"/>
        <v>0</v>
      </c>
      <c r="Q15" s="132"/>
      <c r="R15" s="119"/>
      <c r="S15" s="119">
        <f t="shared" si="9"/>
        <v>0</v>
      </c>
      <c r="T15" s="119"/>
      <c r="U15" s="119">
        <f t="shared" si="6"/>
        <v>0</v>
      </c>
      <c r="V15" s="119"/>
      <c r="W15" s="119">
        <f t="shared" si="10"/>
        <v>0</v>
      </c>
      <c r="X15" s="119"/>
      <c r="Y15" s="119">
        <f t="shared" si="7"/>
        <v>0</v>
      </c>
      <c r="Z15" s="119"/>
      <c r="AA15" s="125">
        <f t="shared" si="8"/>
        <v>0</v>
      </c>
      <c r="AB15" s="114"/>
      <c r="AC15" s="110"/>
      <c r="AD15" s="105"/>
      <c r="AE15" s="110"/>
      <c r="AF15" s="105"/>
      <c r="AG15" s="110"/>
      <c r="AH15" s="48"/>
      <c r="AI15" s="114"/>
      <c r="AJ15" s="69"/>
      <c r="AK15" s="70"/>
      <c r="AL15" s="99"/>
      <c r="AM15" s="100"/>
      <c r="AN15" s="131"/>
    </row>
    <row r="16" spans="1:40" ht="18.75" customHeight="1" x14ac:dyDescent="0.25">
      <c r="A16" s="40">
        <v>3</v>
      </c>
      <c r="B16" s="107" t="s">
        <v>229</v>
      </c>
      <c r="C16" s="118"/>
      <c r="D16" s="138">
        <v>62010</v>
      </c>
      <c r="E16" s="139"/>
      <c r="F16" s="136">
        <f t="shared" si="0"/>
        <v>62010</v>
      </c>
      <c r="G16" s="136"/>
      <c r="H16" s="136">
        <f t="shared" si="1"/>
        <v>62010</v>
      </c>
      <c r="I16" s="136"/>
      <c r="J16" s="136">
        <f t="shared" si="2"/>
        <v>62010</v>
      </c>
      <c r="K16" s="136"/>
      <c r="L16" s="136">
        <f t="shared" si="3"/>
        <v>62010</v>
      </c>
      <c r="M16" s="136"/>
      <c r="N16" s="136">
        <f t="shared" si="4"/>
        <v>62010</v>
      </c>
      <c r="O16" s="136"/>
      <c r="P16" s="137">
        <f t="shared" si="5"/>
        <v>62010</v>
      </c>
      <c r="Q16" s="132">
        <v>62010</v>
      </c>
      <c r="R16" s="119"/>
      <c r="S16" s="119">
        <f t="shared" si="9"/>
        <v>62010</v>
      </c>
      <c r="T16" s="119"/>
      <c r="U16" s="119">
        <f t="shared" si="6"/>
        <v>62010</v>
      </c>
      <c r="V16" s="119"/>
      <c r="W16" s="119">
        <f t="shared" si="10"/>
        <v>62010</v>
      </c>
      <c r="X16" s="119"/>
      <c r="Y16" s="119">
        <f t="shared" si="7"/>
        <v>62010</v>
      </c>
      <c r="Z16" s="119"/>
      <c r="AA16" s="125">
        <f t="shared" si="8"/>
        <v>62010</v>
      </c>
      <c r="AB16" s="114"/>
      <c r="AC16" s="110"/>
      <c r="AD16" s="105">
        <v>62010</v>
      </c>
      <c r="AE16" s="110"/>
      <c r="AF16" s="105"/>
      <c r="AG16" s="110"/>
      <c r="AH16" s="48"/>
      <c r="AI16" s="114"/>
      <c r="AJ16" s="69"/>
      <c r="AK16" s="70"/>
      <c r="AL16" s="99"/>
      <c r="AM16" s="100"/>
      <c r="AN16" s="131"/>
    </row>
    <row r="17" spans="1:40" ht="32.25" customHeight="1" x14ac:dyDescent="0.25">
      <c r="A17" s="40">
        <v>4</v>
      </c>
      <c r="B17" s="45" t="s">
        <v>234</v>
      </c>
      <c r="C17" s="56"/>
      <c r="D17" s="135">
        <v>249234</v>
      </c>
      <c r="E17" s="136">
        <v>1182</v>
      </c>
      <c r="F17" s="136">
        <f t="shared" si="0"/>
        <v>250416</v>
      </c>
      <c r="G17" s="136"/>
      <c r="H17" s="136">
        <f t="shared" si="1"/>
        <v>250416</v>
      </c>
      <c r="I17" s="136"/>
      <c r="J17" s="136">
        <f t="shared" si="2"/>
        <v>250416</v>
      </c>
      <c r="K17" s="136">
        <v>1062</v>
      </c>
      <c r="L17" s="136">
        <f t="shared" si="3"/>
        <v>251478</v>
      </c>
      <c r="M17" s="136"/>
      <c r="N17" s="136">
        <f t="shared" si="4"/>
        <v>251478</v>
      </c>
      <c r="O17" s="136">
        <v>6934</v>
      </c>
      <c r="P17" s="137">
        <f t="shared" si="5"/>
        <v>258412</v>
      </c>
      <c r="Q17" s="132">
        <v>249234</v>
      </c>
      <c r="R17" s="119">
        <v>1182</v>
      </c>
      <c r="S17" s="119">
        <f t="shared" si="9"/>
        <v>250416</v>
      </c>
      <c r="T17" s="119"/>
      <c r="U17" s="119">
        <f t="shared" si="6"/>
        <v>250416</v>
      </c>
      <c r="V17" s="119">
        <v>1062</v>
      </c>
      <c r="W17" s="119">
        <f t="shared" si="10"/>
        <v>251478</v>
      </c>
      <c r="X17" s="119"/>
      <c r="Y17" s="119">
        <f t="shared" si="7"/>
        <v>251478</v>
      </c>
      <c r="Z17" s="119">
        <v>6934</v>
      </c>
      <c r="AA17" s="125">
        <f t="shared" si="8"/>
        <v>258412</v>
      </c>
      <c r="AB17" s="114"/>
      <c r="AC17" s="110">
        <f>211835+8199</f>
        <v>220034</v>
      </c>
      <c r="AD17" s="105">
        <f>35568+1062-1265</f>
        <v>35365</v>
      </c>
      <c r="AE17" s="110"/>
      <c r="AF17" s="105"/>
      <c r="AG17" s="110"/>
      <c r="AH17" s="48"/>
      <c r="AI17" s="114">
        <v>3013</v>
      </c>
      <c r="AJ17" s="71">
        <f>D17-AE17-AD17-AG17</f>
        <v>213869</v>
      </c>
      <c r="AK17" s="70"/>
      <c r="AL17" s="99"/>
      <c r="AM17" s="100"/>
      <c r="AN17" s="131"/>
    </row>
    <row r="18" spans="1:40" ht="21" customHeight="1" x14ac:dyDescent="0.25">
      <c r="A18" s="40">
        <v>5</v>
      </c>
      <c r="B18" s="43" t="s">
        <v>189</v>
      </c>
      <c r="C18" s="56"/>
      <c r="D18" s="135"/>
      <c r="E18" s="136"/>
      <c r="F18" s="136">
        <f t="shared" si="0"/>
        <v>0</v>
      </c>
      <c r="G18" s="136"/>
      <c r="H18" s="136">
        <f t="shared" si="1"/>
        <v>0</v>
      </c>
      <c r="I18" s="136"/>
      <c r="J18" s="136">
        <f t="shared" si="2"/>
        <v>0</v>
      </c>
      <c r="K18" s="136"/>
      <c r="L18" s="136">
        <f t="shared" si="3"/>
        <v>0</v>
      </c>
      <c r="M18" s="136"/>
      <c r="N18" s="136">
        <f t="shared" si="4"/>
        <v>0</v>
      </c>
      <c r="O18" s="136"/>
      <c r="P18" s="137">
        <f t="shared" si="5"/>
        <v>0</v>
      </c>
      <c r="Q18" s="132"/>
      <c r="R18" s="119"/>
      <c r="S18" s="119">
        <f t="shared" si="9"/>
        <v>0</v>
      </c>
      <c r="T18" s="119"/>
      <c r="U18" s="119">
        <f t="shared" si="6"/>
        <v>0</v>
      </c>
      <c r="V18" s="119"/>
      <c r="W18" s="119">
        <f t="shared" si="10"/>
        <v>0</v>
      </c>
      <c r="X18" s="119"/>
      <c r="Y18" s="119">
        <f t="shared" si="7"/>
        <v>0</v>
      </c>
      <c r="Z18" s="119"/>
      <c r="AA18" s="125">
        <f t="shared" si="8"/>
        <v>0</v>
      </c>
      <c r="AB18" s="114"/>
      <c r="AC18" s="110"/>
      <c r="AD18" s="105"/>
      <c r="AE18" s="110"/>
      <c r="AF18" s="105"/>
      <c r="AG18" s="110"/>
      <c r="AH18" s="48"/>
      <c r="AI18" s="114"/>
      <c r="AJ18" s="69">
        <f>AJ20</f>
        <v>0</v>
      </c>
      <c r="AK18" s="70"/>
      <c r="AL18" s="99"/>
      <c r="AM18" s="100"/>
      <c r="AN18" s="131"/>
    </row>
    <row r="19" spans="1:40" ht="21" hidden="1" customHeight="1" x14ac:dyDescent="0.25">
      <c r="B19" s="44" t="s">
        <v>190</v>
      </c>
      <c r="C19" s="56"/>
      <c r="D19" s="135"/>
      <c r="E19" s="136"/>
      <c r="F19" s="136">
        <f t="shared" si="0"/>
        <v>0</v>
      </c>
      <c r="G19" s="136"/>
      <c r="H19" s="136">
        <f t="shared" si="1"/>
        <v>0</v>
      </c>
      <c r="I19" s="136"/>
      <c r="J19" s="136">
        <f t="shared" si="2"/>
        <v>0</v>
      </c>
      <c r="K19" s="136"/>
      <c r="L19" s="136">
        <f t="shared" si="3"/>
        <v>0</v>
      </c>
      <c r="M19" s="136"/>
      <c r="N19" s="136">
        <f t="shared" si="4"/>
        <v>0</v>
      </c>
      <c r="O19" s="136"/>
      <c r="P19" s="137">
        <f t="shared" si="5"/>
        <v>0</v>
      </c>
      <c r="Q19" s="132"/>
      <c r="R19" s="119"/>
      <c r="S19" s="119">
        <f t="shared" si="9"/>
        <v>0</v>
      </c>
      <c r="T19" s="119"/>
      <c r="U19" s="119">
        <f t="shared" si="6"/>
        <v>0</v>
      </c>
      <c r="V19" s="119"/>
      <c r="W19" s="119">
        <f t="shared" si="10"/>
        <v>0</v>
      </c>
      <c r="X19" s="119"/>
      <c r="Y19" s="119">
        <f t="shared" si="7"/>
        <v>0</v>
      </c>
      <c r="Z19" s="119"/>
      <c r="AA19" s="125">
        <f t="shared" si="8"/>
        <v>0</v>
      </c>
      <c r="AB19" s="114"/>
      <c r="AC19" s="110"/>
      <c r="AD19" s="105"/>
      <c r="AE19" s="110"/>
      <c r="AF19" s="105"/>
      <c r="AG19" s="110"/>
      <c r="AH19" s="48"/>
      <c r="AI19" s="114"/>
      <c r="AJ19" s="69"/>
      <c r="AK19" s="70"/>
      <c r="AL19" s="99"/>
      <c r="AM19" s="100"/>
      <c r="AN19" s="131"/>
    </row>
    <row r="20" spans="1:40" ht="21" hidden="1" customHeight="1" x14ac:dyDescent="0.25">
      <c r="B20" s="66" t="s">
        <v>191</v>
      </c>
      <c r="C20" s="56"/>
      <c r="D20" s="135"/>
      <c r="E20" s="136"/>
      <c r="F20" s="136">
        <f t="shared" si="0"/>
        <v>0</v>
      </c>
      <c r="G20" s="136"/>
      <c r="H20" s="136">
        <f t="shared" si="1"/>
        <v>0</v>
      </c>
      <c r="I20" s="136"/>
      <c r="J20" s="136">
        <f t="shared" si="2"/>
        <v>0</v>
      </c>
      <c r="K20" s="136"/>
      <c r="L20" s="136">
        <f t="shared" si="3"/>
        <v>0</v>
      </c>
      <c r="M20" s="136"/>
      <c r="N20" s="136">
        <f t="shared" si="4"/>
        <v>0</v>
      </c>
      <c r="O20" s="136"/>
      <c r="P20" s="137">
        <f t="shared" si="5"/>
        <v>0</v>
      </c>
      <c r="Q20" s="132"/>
      <c r="R20" s="119"/>
      <c r="S20" s="119">
        <f t="shared" si="9"/>
        <v>0</v>
      </c>
      <c r="T20" s="119"/>
      <c r="U20" s="119">
        <f t="shared" si="6"/>
        <v>0</v>
      </c>
      <c r="V20" s="119"/>
      <c r="W20" s="119">
        <f t="shared" si="10"/>
        <v>0</v>
      </c>
      <c r="X20" s="119"/>
      <c r="Y20" s="119">
        <f t="shared" si="7"/>
        <v>0</v>
      </c>
      <c r="Z20" s="119"/>
      <c r="AA20" s="125">
        <f t="shared" si="8"/>
        <v>0</v>
      </c>
      <c r="AB20" s="114"/>
      <c r="AC20" s="110"/>
      <c r="AD20" s="105"/>
      <c r="AE20" s="110"/>
      <c r="AF20" s="105"/>
      <c r="AG20" s="110"/>
      <c r="AH20" s="48"/>
      <c r="AI20" s="114"/>
      <c r="AJ20" s="69">
        <f>D20</f>
        <v>0</v>
      </c>
      <c r="AK20" s="70"/>
      <c r="AL20" s="99"/>
      <c r="AM20" s="100"/>
      <c r="AN20" s="131"/>
    </row>
    <row r="21" spans="1:40" ht="21" hidden="1" customHeight="1" x14ac:dyDescent="0.25">
      <c r="B21" s="44" t="s">
        <v>192</v>
      </c>
      <c r="C21" s="56"/>
      <c r="D21" s="135"/>
      <c r="E21" s="136"/>
      <c r="F21" s="136">
        <f t="shared" si="0"/>
        <v>0</v>
      </c>
      <c r="G21" s="136"/>
      <c r="H21" s="136">
        <f t="shared" si="1"/>
        <v>0</v>
      </c>
      <c r="I21" s="136"/>
      <c r="J21" s="136">
        <f t="shared" si="2"/>
        <v>0</v>
      </c>
      <c r="K21" s="136"/>
      <c r="L21" s="136">
        <f t="shared" si="3"/>
        <v>0</v>
      </c>
      <c r="M21" s="136"/>
      <c r="N21" s="136">
        <f t="shared" si="4"/>
        <v>0</v>
      </c>
      <c r="O21" s="136"/>
      <c r="P21" s="137">
        <f t="shared" si="5"/>
        <v>0</v>
      </c>
      <c r="Q21" s="132"/>
      <c r="R21" s="119"/>
      <c r="S21" s="119">
        <f t="shared" si="9"/>
        <v>0</v>
      </c>
      <c r="T21" s="119"/>
      <c r="U21" s="119">
        <f t="shared" si="6"/>
        <v>0</v>
      </c>
      <c r="V21" s="119"/>
      <c r="W21" s="119">
        <f t="shared" si="10"/>
        <v>0</v>
      </c>
      <c r="X21" s="119"/>
      <c r="Y21" s="119">
        <f t="shared" si="7"/>
        <v>0</v>
      </c>
      <c r="Z21" s="119"/>
      <c r="AA21" s="125">
        <f t="shared" si="8"/>
        <v>0</v>
      </c>
      <c r="AB21" s="114"/>
      <c r="AC21" s="110"/>
      <c r="AD21" s="105"/>
      <c r="AE21" s="110"/>
      <c r="AF21" s="105"/>
      <c r="AG21" s="110"/>
      <c r="AH21" s="48"/>
      <c r="AI21" s="114"/>
      <c r="AJ21" s="69"/>
      <c r="AK21" s="70"/>
      <c r="AL21" s="99"/>
      <c r="AM21" s="100"/>
      <c r="AN21" s="131"/>
    </row>
    <row r="22" spans="1:40" ht="21" customHeight="1" x14ac:dyDescent="0.25">
      <c r="A22" s="40">
        <v>6</v>
      </c>
      <c r="B22" s="43" t="s">
        <v>193</v>
      </c>
      <c r="C22" s="56"/>
      <c r="D22" s="135">
        <v>388513</v>
      </c>
      <c r="E22" s="136">
        <v>1697</v>
      </c>
      <c r="F22" s="136">
        <f t="shared" si="0"/>
        <v>390210</v>
      </c>
      <c r="G22" s="136">
        <v>1572</v>
      </c>
      <c r="H22" s="136">
        <f t="shared" si="1"/>
        <v>391782</v>
      </c>
      <c r="I22" s="136"/>
      <c r="J22" s="136">
        <f t="shared" si="2"/>
        <v>391782</v>
      </c>
      <c r="K22" s="136">
        <v>791</v>
      </c>
      <c r="L22" s="136">
        <f t="shared" si="3"/>
        <v>392573</v>
      </c>
      <c r="M22" s="136">
        <v>188</v>
      </c>
      <c r="N22" s="136">
        <f t="shared" si="4"/>
        <v>392761</v>
      </c>
      <c r="O22" s="136">
        <v>2128</v>
      </c>
      <c r="P22" s="137">
        <f t="shared" si="5"/>
        <v>394889</v>
      </c>
      <c r="Q22" s="132">
        <v>388513</v>
      </c>
      <c r="R22" s="119">
        <v>1697</v>
      </c>
      <c r="S22" s="119">
        <v>391782</v>
      </c>
      <c r="T22" s="119"/>
      <c r="U22" s="119">
        <f t="shared" si="6"/>
        <v>391782</v>
      </c>
      <c r="V22" s="119">
        <v>791</v>
      </c>
      <c r="W22" s="119">
        <f t="shared" si="10"/>
        <v>392573</v>
      </c>
      <c r="X22" s="119">
        <v>188</v>
      </c>
      <c r="Y22" s="119">
        <f t="shared" si="7"/>
        <v>392761</v>
      </c>
      <c r="Z22" s="119">
        <v>2128</v>
      </c>
      <c r="AA22" s="125">
        <f t="shared" si="8"/>
        <v>394889</v>
      </c>
      <c r="AB22" s="114">
        <f>188+324460</f>
        <v>324648</v>
      </c>
      <c r="AC22" s="110"/>
      <c r="AD22" s="105">
        <f>67322+791+2128</f>
        <v>70241</v>
      </c>
      <c r="AE22" s="110"/>
      <c r="AF22" s="105"/>
      <c r="AG22" s="110"/>
      <c r="AH22" s="48"/>
      <c r="AI22" s="114"/>
      <c r="AJ22" s="69">
        <f>D22-AB22-AI22</f>
        <v>63865</v>
      </c>
      <c r="AK22" s="70"/>
      <c r="AL22" s="99">
        <f>AB22+AC22+AD22+AE22+AF22+AG22+AH22+AI22</f>
        <v>394889</v>
      </c>
      <c r="AM22" s="100"/>
      <c r="AN22" s="131"/>
    </row>
    <row r="23" spans="1:40" ht="21" customHeight="1" x14ac:dyDescent="0.25">
      <c r="A23" s="40">
        <v>7</v>
      </c>
      <c r="B23" s="43" t="s">
        <v>194</v>
      </c>
      <c r="C23" s="56"/>
      <c r="D23" s="135">
        <v>73070</v>
      </c>
      <c r="E23" s="136">
        <v>4410</v>
      </c>
      <c r="F23" s="136">
        <f t="shared" si="0"/>
        <v>77480</v>
      </c>
      <c r="G23" s="136"/>
      <c r="H23" s="136">
        <f t="shared" si="1"/>
        <v>77480</v>
      </c>
      <c r="I23" s="136">
        <f>412+161</f>
        <v>573</v>
      </c>
      <c r="J23" s="136">
        <f t="shared" si="2"/>
        <v>78053</v>
      </c>
      <c r="K23" s="136">
        <v>2819</v>
      </c>
      <c r="L23" s="136">
        <f t="shared" si="3"/>
        <v>80872</v>
      </c>
      <c r="M23" s="136">
        <v>1484</v>
      </c>
      <c r="N23" s="136">
        <f t="shared" si="4"/>
        <v>82356</v>
      </c>
      <c r="O23" s="136"/>
      <c r="P23" s="137">
        <f t="shared" si="5"/>
        <v>82356</v>
      </c>
      <c r="Q23" s="132">
        <v>73070</v>
      </c>
      <c r="R23" s="119">
        <v>4410</v>
      </c>
      <c r="S23" s="119">
        <f t="shared" si="9"/>
        <v>77480</v>
      </c>
      <c r="T23" s="119">
        <v>573</v>
      </c>
      <c r="U23" s="119">
        <f t="shared" si="6"/>
        <v>78053</v>
      </c>
      <c r="V23" s="119">
        <v>2819</v>
      </c>
      <c r="W23" s="119">
        <f t="shared" si="10"/>
        <v>80872</v>
      </c>
      <c r="X23" s="119">
        <v>1484</v>
      </c>
      <c r="Y23" s="119">
        <f t="shared" si="7"/>
        <v>82356</v>
      </c>
      <c r="Z23" s="119"/>
      <c r="AA23" s="125">
        <f t="shared" si="8"/>
        <v>82356</v>
      </c>
      <c r="AB23" s="114">
        <f>18218+620</f>
        <v>18838</v>
      </c>
      <c r="AC23" s="110">
        <f>3048+1484</f>
        <v>4532</v>
      </c>
      <c r="AD23" s="105">
        <v>52002</v>
      </c>
      <c r="AE23" s="110"/>
      <c r="AF23" s="105"/>
      <c r="AG23" s="110"/>
      <c r="AH23" s="48"/>
      <c r="AI23" s="114">
        <v>6984</v>
      </c>
      <c r="AJ23" s="71">
        <f>D23-AB23-AD23</f>
        <v>2230</v>
      </c>
      <c r="AK23" s="70"/>
      <c r="AL23" s="99">
        <f t="shared" ref="AL23:AL40" si="11">AB23+AC23+AD23+AE23+AF23+AG23+AH23+AI23</f>
        <v>82356</v>
      </c>
      <c r="AM23" s="100"/>
      <c r="AN23" s="131"/>
    </row>
    <row r="24" spans="1:40" ht="21" hidden="1" customHeight="1" x14ac:dyDescent="0.25">
      <c r="B24" s="44" t="s">
        <v>195</v>
      </c>
      <c r="C24" s="56"/>
      <c r="D24" s="135"/>
      <c r="E24" s="136"/>
      <c r="F24" s="136">
        <f t="shared" si="0"/>
        <v>0</v>
      </c>
      <c r="G24" s="136"/>
      <c r="H24" s="136">
        <f t="shared" si="1"/>
        <v>0</v>
      </c>
      <c r="I24" s="136"/>
      <c r="J24" s="136">
        <f t="shared" si="2"/>
        <v>0</v>
      </c>
      <c r="K24" s="136"/>
      <c r="L24" s="136">
        <f t="shared" si="3"/>
        <v>0</v>
      </c>
      <c r="M24" s="136"/>
      <c r="N24" s="136">
        <f t="shared" si="4"/>
        <v>0</v>
      </c>
      <c r="O24" s="136"/>
      <c r="P24" s="137">
        <f t="shared" si="5"/>
        <v>0</v>
      </c>
      <c r="Q24" s="132"/>
      <c r="R24" s="119"/>
      <c r="S24" s="119">
        <f t="shared" si="9"/>
        <v>0</v>
      </c>
      <c r="T24" s="119"/>
      <c r="U24" s="119">
        <f t="shared" si="6"/>
        <v>0</v>
      </c>
      <c r="V24" s="119"/>
      <c r="W24" s="119">
        <f t="shared" si="10"/>
        <v>0</v>
      </c>
      <c r="X24" s="119"/>
      <c r="Y24" s="119">
        <f t="shared" si="7"/>
        <v>0</v>
      </c>
      <c r="Z24" s="119"/>
      <c r="AA24" s="125">
        <f t="shared" si="8"/>
        <v>0</v>
      </c>
      <c r="AB24" s="114"/>
      <c r="AC24" s="110"/>
      <c r="AD24" s="105"/>
      <c r="AE24" s="110"/>
      <c r="AF24" s="105"/>
      <c r="AG24" s="110"/>
      <c r="AH24" s="48"/>
      <c r="AI24" s="114"/>
      <c r="AJ24" s="69">
        <f>D24-AB24-AD24</f>
        <v>0</v>
      </c>
      <c r="AK24" s="70"/>
      <c r="AL24" s="99">
        <f t="shared" si="11"/>
        <v>0</v>
      </c>
      <c r="AM24" s="100"/>
      <c r="AN24" s="131"/>
    </row>
    <row r="25" spans="1:40" ht="21" hidden="1" customHeight="1" x14ac:dyDescent="0.25">
      <c r="B25" s="44" t="s">
        <v>196</v>
      </c>
      <c r="C25" s="56"/>
      <c r="D25" s="135"/>
      <c r="E25" s="136"/>
      <c r="F25" s="136">
        <f t="shared" si="0"/>
        <v>0</v>
      </c>
      <c r="G25" s="136"/>
      <c r="H25" s="136">
        <f t="shared" si="1"/>
        <v>0</v>
      </c>
      <c r="I25" s="136"/>
      <c r="J25" s="136">
        <f t="shared" si="2"/>
        <v>0</v>
      </c>
      <c r="K25" s="136"/>
      <c r="L25" s="136">
        <f t="shared" si="3"/>
        <v>0</v>
      </c>
      <c r="M25" s="136"/>
      <c r="N25" s="136">
        <f t="shared" si="4"/>
        <v>0</v>
      </c>
      <c r="O25" s="136"/>
      <c r="P25" s="137">
        <f t="shared" si="5"/>
        <v>0</v>
      </c>
      <c r="Q25" s="132"/>
      <c r="R25" s="119"/>
      <c r="S25" s="119">
        <f t="shared" si="9"/>
        <v>0</v>
      </c>
      <c r="T25" s="119"/>
      <c r="U25" s="119">
        <f t="shared" si="6"/>
        <v>0</v>
      </c>
      <c r="V25" s="119"/>
      <c r="W25" s="119">
        <f t="shared" si="10"/>
        <v>0</v>
      </c>
      <c r="X25" s="119"/>
      <c r="Y25" s="119">
        <f t="shared" si="7"/>
        <v>0</v>
      </c>
      <c r="Z25" s="119"/>
      <c r="AA25" s="125">
        <f t="shared" si="8"/>
        <v>0</v>
      </c>
      <c r="AB25" s="114"/>
      <c r="AC25" s="110"/>
      <c r="AD25" s="105"/>
      <c r="AE25" s="110"/>
      <c r="AF25" s="105"/>
      <c r="AG25" s="110"/>
      <c r="AH25" s="48"/>
      <c r="AI25" s="114"/>
      <c r="AJ25" s="71">
        <f t="shared" ref="AJ25:AJ26" si="12">D25-Q25</f>
        <v>0</v>
      </c>
      <c r="AK25" s="70"/>
      <c r="AL25" s="99">
        <f t="shared" si="11"/>
        <v>0</v>
      </c>
      <c r="AM25" s="100"/>
      <c r="AN25" s="131"/>
    </row>
    <row r="26" spans="1:40" ht="21" hidden="1" customHeight="1" x14ac:dyDescent="0.25">
      <c r="B26" s="44" t="s">
        <v>197</v>
      </c>
      <c r="C26" s="56"/>
      <c r="D26" s="135"/>
      <c r="E26" s="136"/>
      <c r="F26" s="136">
        <f t="shared" si="0"/>
        <v>0</v>
      </c>
      <c r="G26" s="136"/>
      <c r="H26" s="136">
        <f t="shared" si="1"/>
        <v>0</v>
      </c>
      <c r="I26" s="136"/>
      <c r="J26" s="136">
        <f t="shared" si="2"/>
        <v>0</v>
      </c>
      <c r="K26" s="136"/>
      <c r="L26" s="136">
        <f t="shared" si="3"/>
        <v>0</v>
      </c>
      <c r="M26" s="136"/>
      <c r="N26" s="136">
        <f t="shared" si="4"/>
        <v>0</v>
      </c>
      <c r="O26" s="136"/>
      <c r="P26" s="137">
        <f t="shared" si="5"/>
        <v>0</v>
      </c>
      <c r="Q26" s="132"/>
      <c r="R26" s="119"/>
      <c r="S26" s="119">
        <f t="shared" si="9"/>
        <v>0</v>
      </c>
      <c r="T26" s="119"/>
      <c r="U26" s="119">
        <f t="shared" si="6"/>
        <v>0</v>
      </c>
      <c r="V26" s="119"/>
      <c r="W26" s="119">
        <f t="shared" si="10"/>
        <v>0</v>
      </c>
      <c r="X26" s="119"/>
      <c r="Y26" s="119">
        <f t="shared" si="7"/>
        <v>0</v>
      </c>
      <c r="Z26" s="119"/>
      <c r="AA26" s="125">
        <f t="shared" si="8"/>
        <v>0</v>
      </c>
      <c r="AB26" s="114"/>
      <c r="AC26" s="110"/>
      <c r="AD26" s="105"/>
      <c r="AE26" s="110"/>
      <c r="AF26" s="105"/>
      <c r="AG26" s="110"/>
      <c r="AH26" s="48"/>
      <c r="AI26" s="114"/>
      <c r="AJ26" s="71">
        <f t="shared" si="12"/>
        <v>0</v>
      </c>
      <c r="AK26" s="70"/>
      <c r="AL26" s="99">
        <f t="shared" si="11"/>
        <v>0</v>
      </c>
      <c r="AM26" s="100"/>
      <c r="AN26" s="131"/>
    </row>
    <row r="27" spans="1:40" ht="21" hidden="1" customHeight="1" x14ac:dyDescent="0.25">
      <c r="B27" s="44" t="s">
        <v>198</v>
      </c>
      <c r="C27" s="56"/>
      <c r="D27" s="135"/>
      <c r="E27" s="136"/>
      <c r="F27" s="136">
        <f t="shared" si="0"/>
        <v>0</v>
      </c>
      <c r="G27" s="136"/>
      <c r="H27" s="136">
        <f t="shared" si="1"/>
        <v>0</v>
      </c>
      <c r="I27" s="136"/>
      <c r="J27" s="136">
        <f t="shared" si="2"/>
        <v>0</v>
      </c>
      <c r="K27" s="136"/>
      <c r="L27" s="136">
        <f t="shared" si="3"/>
        <v>0</v>
      </c>
      <c r="M27" s="136"/>
      <c r="N27" s="136">
        <f t="shared" si="4"/>
        <v>0</v>
      </c>
      <c r="O27" s="136"/>
      <c r="P27" s="137">
        <f t="shared" si="5"/>
        <v>0</v>
      </c>
      <c r="Q27" s="132"/>
      <c r="R27" s="119"/>
      <c r="S27" s="119">
        <f t="shared" si="9"/>
        <v>0</v>
      </c>
      <c r="T27" s="119"/>
      <c r="U27" s="119">
        <f t="shared" si="6"/>
        <v>0</v>
      </c>
      <c r="V27" s="119"/>
      <c r="W27" s="119">
        <f t="shared" si="10"/>
        <v>0</v>
      </c>
      <c r="X27" s="119"/>
      <c r="Y27" s="119">
        <f t="shared" si="7"/>
        <v>0</v>
      </c>
      <c r="Z27" s="119"/>
      <c r="AA27" s="125">
        <f t="shared" si="8"/>
        <v>0</v>
      </c>
      <c r="AB27" s="114"/>
      <c r="AC27" s="110"/>
      <c r="AD27" s="105"/>
      <c r="AE27" s="110"/>
      <c r="AF27" s="105"/>
      <c r="AG27" s="110"/>
      <c r="AH27" s="48"/>
      <c r="AI27" s="114"/>
      <c r="AJ27" s="69">
        <f>Q27-AB27-AD27</f>
        <v>0</v>
      </c>
      <c r="AK27" s="70"/>
      <c r="AL27" s="99">
        <f t="shared" si="11"/>
        <v>0</v>
      </c>
      <c r="AM27" s="100"/>
      <c r="AN27" s="131"/>
    </row>
    <row r="28" spans="1:40" ht="21" customHeight="1" x14ac:dyDescent="0.25">
      <c r="A28" s="40">
        <v>8</v>
      </c>
      <c r="B28" s="43" t="s">
        <v>199</v>
      </c>
      <c r="C28" s="56"/>
      <c r="D28" s="135">
        <v>275631</v>
      </c>
      <c r="E28" s="136"/>
      <c r="F28" s="136">
        <f t="shared" si="0"/>
        <v>275631</v>
      </c>
      <c r="G28" s="136"/>
      <c r="H28" s="136">
        <f t="shared" si="1"/>
        <v>275631</v>
      </c>
      <c r="I28" s="136">
        <v>149</v>
      </c>
      <c r="J28" s="136">
        <f t="shared" si="2"/>
        <v>275780</v>
      </c>
      <c r="K28" s="136"/>
      <c r="L28" s="136">
        <f t="shared" si="3"/>
        <v>275780</v>
      </c>
      <c r="M28" s="136"/>
      <c r="N28" s="136">
        <f t="shared" si="4"/>
        <v>275780</v>
      </c>
      <c r="O28" s="136"/>
      <c r="P28" s="137">
        <f t="shared" si="5"/>
        <v>275780</v>
      </c>
      <c r="Q28" s="132">
        <v>275631</v>
      </c>
      <c r="R28" s="119"/>
      <c r="S28" s="119">
        <f t="shared" si="9"/>
        <v>275631</v>
      </c>
      <c r="T28" s="119">
        <v>149</v>
      </c>
      <c r="U28" s="119">
        <f t="shared" si="6"/>
        <v>275780</v>
      </c>
      <c r="V28" s="119"/>
      <c r="W28" s="119">
        <f t="shared" si="10"/>
        <v>275780</v>
      </c>
      <c r="X28" s="119"/>
      <c r="Y28" s="119">
        <f t="shared" si="7"/>
        <v>275780</v>
      </c>
      <c r="Z28" s="119"/>
      <c r="AA28" s="125">
        <f t="shared" si="8"/>
        <v>275780</v>
      </c>
      <c r="AB28" s="114">
        <f>275631+149</f>
        <v>275780</v>
      </c>
      <c r="AC28" s="110"/>
      <c r="AD28" s="105"/>
      <c r="AE28" s="110"/>
      <c r="AF28" s="105"/>
      <c r="AG28" s="110"/>
      <c r="AH28" s="48"/>
      <c r="AI28" s="114"/>
      <c r="AJ28" s="69">
        <f>D28-AB28-AD28</f>
        <v>-149</v>
      </c>
      <c r="AK28" s="70"/>
      <c r="AL28" s="99">
        <f t="shared" si="11"/>
        <v>275780</v>
      </c>
      <c r="AM28" s="100"/>
      <c r="AN28" s="131"/>
    </row>
    <row r="29" spans="1:40" ht="21" customHeight="1" x14ac:dyDescent="0.25">
      <c r="A29" s="40">
        <v>9</v>
      </c>
      <c r="B29" s="43" t="s">
        <v>200</v>
      </c>
      <c r="C29" s="56"/>
      <c r="D29" s="135">
        <v>1714</v>
      </c>
      <c r="E29" s="136"/>
      <c r="F29" s="136">
        <f t="shared" si="0"/>
        <v>1714</v>
      </c>
      <c r="G29" s="136"/>
      <c r="H29" s="136">
        <f t="shared" si="1"/>
        <v>1714</v>
      </c>
      <c r="I29" s="136"/>
      <c r="J29" s="136">
        <f t="shared" si="2"/>
        <v>1714</v>
      </c>
      <c r="K29" s="136"/>
      <c r="L29" s="136">
        <f t="shared" si="3"/>
        <v>1714</v>
      </c>
      <c r="M29" s="136"/>
      <c r="N29" s="136">
        <f t="shared" si="4"/>
        <v>1714</v>
      </c>
      <c r="O29" s="136"/>
      <c r="P29" s="137">
        <f t="shared" si="5"/>
        <v>1714</v>
      </c>
      <c r="Q29" s="132">
        <v>1714</v>
      </c>
      <c r="R29" s="119"/>
      <c r="S29" s="119">
        <f t="shared" si="9"/>
        <v>1714</v>
      </c>
      <c r="T29" s="119"/>
      <c r="U29" s="119">
        <f t="shared" si="6"/>
        <v>1714</v>
      </c>
      <c r="V29" s="119"/>
      <c r="W29" s="119">
        <f t="shared" si="10"/>
        <v>1714</v>
      </c>
      <c r="X29" s="119"/>
      <c r="Y29" s="119">
        <f t="shared" si="7"/>
        <v>1714</v>
      </c>
      <c r="Z29" s="119"/>
      <c r="AA29" s="125">
        <f t="shared" si="8"/>
        <v>1714</v>
      </c>
      <c r="AB29" s="114">
        <v>1714</v>
      </c>
      <c r="AC29" s="110"/>
      <c r="AD29" s="105">
        <f>D29-AB29</f>
        <v>0</v>
      </c>
      <c r="AE29" s="110"/>
      <c r="AF29" s="105"/>
      <c r="AG29" s="110"/>
      <c r="AH29" s="48"/>
      <c r="AI29" s="114"/>
      <c r="AJ29" s="69"/>
      <c r="AK29" s="70"/>
      <c r="AL29" s="99">
        <f t="shared" si="11"/>
        <v>1714</v>
      </c>
      <c r="AM29" s="100"/>
      <c r="AN29" s="131"/>
    </row>
    <row r="30" spans="1:40" ht="34.5" customHeight="1" x14ac:dyDescent="0.25">
      <c r="A30" s="40">
        <v>11</v>
      </c>
      <c r="B30" s="45" t="s">
        <v>235</v>
      </c>
      <c r="C30" s="56"/>
      <c r="D30" s="135">
        <v>12837</v>
      </c>
      <c r="E30" s="136"/>
      <c r="F30" s="136">
        <f t="shared" si="0"/>
        <v>12837</v>
      </c>
      <c r="G30" s="136"/>
      <c r="H30" s="136">
        <f t="shared" si="1"/>
        <v>12837</v>
      </c>
      <c r="I30" s="136"/>
      <c r="J30" s="136">
        <f t="shared" si="2"/>
        <v>12837</v>
      </c>
      <c r="K30" s="136"/>
      <c r="L30" s="136">
        <f t="shared" si="3"/>
        <v>12837</v>
      </c>
      <c r="M30" s="136"/>
      <c r="N30" s="136">
        <f t="shared" si="4"/>
        <v>12837</v>
      </c>
      <c r="O30" s="136"/>
      <c r="P30" s="137">
        <f t="shared" si="5"/>
        <v>12837</v>
      </c>
      <c r="Q30" s="132">
        <v>12837</v>
      </c>
      <c r="R30" s="119"/>
      <c r="S30" s="119">
        <f t="shared" si="9"/>
        <v>12837</v>
      </c>
      <c r="T30" s="119"/>
      <c r="U30" s="119">
        <f t="shared" si="6"/>
        <v>12837</v>
      </c>
      <c r="V30" s="119"/>
      <c r="W30" s="119">
        <f t="shared" si="10"/>
        <v>12837</v>
      </c>
      <c r="X30" s="119"/>
      <c r="Y30" s="119">
        <f t="shared" si="7"/>
        <v>12837</v>
      </c>
      <c r="Z30" s="119"/>
      <c r="AA30" s="125">
        <f t="shared" si="8"/>
        <v>12837</v>
      </c>
      <c r="AB30" s="114"/>
      <c r="AC30" s="110"/>
      <c r="AD30" s="105">
        <v>12837</v>
      </c>
      <c r="AE30" s="110"/>
      <c r="AF30" s="105"/>
      <c r="AG30" s="110"/>
      <c r="AH30" s="48"/>
      <c r="AI30" s="114"/>
      <c r="AJ30" s="69"/>
      <c r="AK30" s="70"/>
      <c r="AL30" s="99">
        <f t="shared" si="11"/>
        <v>12837</v>
      </c>
      <c r="AM30" s="100"/>
      <c r="AN30" s="131"/>
    </row>
    <row r="31" spans="1:40" ht="33.75" customHeight="1" x14ac:dyDescent="0.25">
      <c r="A31" s="40">
        <v>12</v>
      </c>
      <c r="B31" s="45" t="s">
        <v>236</v>
      </c>
      <c r="C31" s="56"/>
      <c r="D31" s="135">
        <v>19050</v>
      </c>
      <c r="E31" s="136"/>
      <c r="F31" s="136">
        <f t="shared" si="0"/>
        <v>19050</v>
      </c>
      <c r="G31" s="136"/>
      <c r="H31" s="136">
        <f t="shared" si="1"/>
        <v>19050</v>
      </c>
      <c r="I31" s="136"/>
      <c r="J31" s="136">
        <f t="shared" si="2"/>
        <v>19050</v>
      </c>
      <c r="K31" s="136"/>
      <c r="L31" s="136">
        <f t="shared" si="3"/>
        <v>19050</v>
      </c>
      <c r="M31" s="136"/>
      <c r="N31" s="136">
        <f t="shared" si="4"/>
        <v>19050</v>
      </c>
      <c r="O31" s="136"/>
      <c r="P31" s="137">
        <f t="shared" si="5"/>
        <v>19050</v>
      </c>
      <c r="Q31" s="132">
        <v>19050</v>
      </c>
      <c r="R31" s="119"/>
      <c r="S31" s="119">
        <f t="shared" si="9"/>
        <v>19050</v>
      </c>
      <c r="T31" s="119"/>
      <c r="U31" s="119">
        <f t="shared" si="6"/>
        <v>19050</v>
      </c>
      <c r="V31" s="119"/>
      <c r="W31" s="119">
        <f t="shared" si="10"/>
        <v>19050</v>
      </c>
      <c r="X31" s="119"/>
      <c r="Y31" s="119">
        <f t="shared" si="7"/>
        <v>19050</v>
      </c>
      <c r="Z31" s="119"/>
      <c r="AA31" s="125">
        <f t="shared" si="8"/>
        <v>19050</v>
      </c>
      <c r="AB31" s="114"/>
      <c r="AC31" s="110"/>
      <c r="AD31" s="105">
        <v>19050</v>
      </c>
      <c r="AE31" s="110"/>
      <c r="AF31" s="105"/>
      <c r="AG31" s="110"/>
      <c r="AH31" s="48"/>
      <c r="AI31" s="114"/>
      <c r="AJ31" s="69"/>
      <c r="AK31" s="70"/>
      <c r="AL31" s="99">
        <f t="shared" si="11"/>
        <v>19050</v>
      </c>
      <c r="AM31" s="100"/>
      <c r="AN31" s="131"/>
    </row>
    <row r="32" spans="1:40" ht="21" customHeight="1" x14ac:dyDescent="0.2">
      <c r="A32" s="40">
        <v>13</v>
      </c>
      <c r="B32" s="108" t="s">
        <v>228</v>
      </c>
      <c r="C32" s="57"/>
      <c r="D32" s="140">
        <v>32069</v>
      </c>
      <c r="E32" s="141"/>
      <c r="F32" s="136">
        <f t="shared" si="0"/>
        <v>32069</v>
      </c>
      <c r="G32" s="136"/>
      <c r="H32" s="136">
        <f t="shared" si="1"/>
        <v>32069</v>
      </c>
      <c r="I32" s="136"/>
      <c r="J32" s="136">
        <f t="shared" si="2"/>
        <v>32069</v>
      </c>
      <c r="K32" s="136"/>
      <c r="L32" s="136">
        <f t="shared" si="3"/>
        <v>32069</v>
      </c>
      <c r="M32" s="136"/>
      <c r="N32" s="136">
        <f t="shared" si="4"/>
        <v>32069</v>
      </c>
      <c r="O32" s="136"/>
      <c r="P32" s="137">
        <f t="shared" si="5"/>
        <v>32069</v>
      </c>
      <c r="Q32" s="133">
        <v>32069</v>
      </c>
      <c r="R32" s="120"/>
      <c r="S32" s="119">
        <f t="shared" si="9"/>
        <v>32069</v>
      </c>
      <c r="T32" s="119"/>
      <c r="U32" s="119">
        <f t="shared" si="6"/>
        <v>32069</v>
      </c>
      <c r="V32" s="119"/>
      <c r="W32" s="119">
        <f t="shared" si="10"/>
        <v>32069</v>
      </c>
      <c r="X32" s="119"/>
      <c r="Y32" s="119">
        <f t="shared" si="7"/>
        <v>32069</v>
      </c>
      <c r="Z32" s="119"/>
      <c r="AA32" s="125">
        <f t="shared" si="8"/>
        <v>32069</v>
      </c>
      <c r="AB32" s="115"/>
      <c r="AC32" s="112"/>
      <c r="AD32" s="111">
        <v>32069</v>
      </c>
      <c r="AE32" s="112"/>
      <c r="AF32" s="111"/>
      <c r="AG32" s="112"/>
      <c r="AH32" s="96"/>
      <c r="AI32" s="115"/>
      <c r="AJ32" s="72"/>
      <c r="AK32" s="73"/>
      <c r="AL32" s="99">
        <f t="shared" si="11"/>
        <v>32069</v>
      </c>
      <c r="AM32" s="100"/>
      <c r="AN32" s="131"/>
    </row>
    <row r="33" spans="1:40" ht="46.5" customHeight="1" x14ac:dyDescent="0.25">
      <c r="A33" s="40">
        <v>14</v>
      </c>
      <c r="B33" s="45" t="s">
        <v>201</v>
      </c>
      <c r="C33" s="57"/>
      <c r="D33" s="140"/>
      <c r="E33" s="141"/>
      <c r="F33" s="136">
        <f t="shared" si="0"/>
        <v>0</v>
      </c>
      <c r="G33" s="136"/>
      <c r="H33" s="136">
        <f t="shared" si="1"/>
        <v>0</v>
      </c>
      <c r="I33" s="136"/>
      <c r="J33" s="136">
        <f t="shared" si="2"/>
        <v>0</v>
      </c>
      <c r="K33" s="136"/>
      <c r="L33" s="136">
        <f t="shared" si="3"/>
        <v>0</v>
      </c>
      <c r="M33" s="136"/>
      <c r="N33" s="136">
        <f t="shared" si="4"/>
        <v>0</v>
      </c>
      <c r="O33" s="136"/>
      <c r="P33" s="137">
        <f t="shared" si="5"/>
        <v>0</v>
      </c>
      <c r="Q33" s="133"/>
      <c r="R33" s="120"/>
      <c r="S33" s="119">
        <f t="shared" si="9"/>
        <v>0</v>
      </c>
      <c r="T33" s="119"/>
      <c r="U33" s="119">
        <f t="shared" si="6"/>
        <v>0</v>
      </c>
      <c r="V33" s="119"/>
      <c r="W33" s="119">
        <f t="shared" si="10"/>
        <v>0</v>
      </c>
      <c r="X33" s="119"/>
      <c r="Y33" s="119">
        <f t="shared" si="7"/>
        <v>0</v>
      </c>
      <c r="Z33" s="119"/>
      <c r="AA33" s="125">
        <f t="shared" si="8"/>
        <v>0</v>
      </c>
      <c r="AB33" s="115"/>
      <c r="AC33" s="112"/>
      <c r="AD33" s="111"/>
      <c r="AE33" s="112"/>
      <c r="AF33" s="111"/>
      <c r="AG33" s="112"/>
      <c r="AH33" s="96"/>
      <c r="AI33" s="115"/>
      <c r="AJ33" s="72"/>
      <c r="AK33" s="73"/>
      <c r="AL33" s="99">
        <f t="shared" si="11"/>
        <v>0</v>
      </c>
      <c r="AM33" s="100"/>
      <c r="AN33" s="131"/>
    </row>
    <row r="34" spans="1:40" ht="21" customHeight="1" x14ac:dyDescent="0.25">
      <c r="A34" s="40">
        <v>15</v>
      </c>
      <c r="B34" s="43" t="s">
        <v>202</v>
      </c>
      <c r="C34" s="57"/>
      <c r="D34" s="140">
        <v>21314</v>
      </c>
      <c r="E34" s="141">
        <v>48</v>
      </c>
      <c r="F34" s="136">
        <f t="shared" si="0"/>
        <v>21362</v>
      </c>
      <c r="G34" s="136"/>
      <c r="H34" s="136">
        <f t="shared" si="1"/>
        <v>21362</v>
      </c>
      <c r="I34" s="136"/>
      <c r="J34" s="136">
        <f t="shared" si="2"/>
        <v>21362</v>
      </c>
      <c r="K34" s="136"/>
      <c r="L34" s="136">
        <f t="shared" si="3"/>
        <v>21362</v>
      </c>
      <c r="M34" s="136"/>
      <c r="N34" s="136">
        <f t="shared" si="4"/>
        <v>21362</v>
      </c>
      <c r="O34" s="136">
        <v>326</v>
      </c>
      <c r="P34" s="137">
        <f t="shared" si="5"/>
        <v>21688</v>
      </c>
      <c r="Q34" s="133">
        <v>21314</v>
      </c>
      <c r="R34" s="120">
        <v>48</v>
      </c>
      <c r="S34" s="119">
        <f t="shared" si="9"/>
        <v>21362</v>
      </c>
      <c r="T34" s="119"/>
      <c r="U34" s="119">
        <f t="shared" si="6"/>
        <v>21362</v>
      </c>
      <c r="V34" s="119"/>
      <c r="W34" s="119">
        <f t="shared" si="10"/>
        <v>21362</v>
      </c>
      <c r="X34" s="119"/>
      <c r="Y34" s="119">
        <f t="shared" si="7"/>
        <v>21362</v>
      </c>
      <c r="Z34" s="119">
        <v>326</v>
      </c>
      <c r="AA34" s="125">
        <f t="shared" si="8"/>
        <v>21688</v>
      </c>
      <c r="AB34" s="115"/>
      <c r="AC34" s="112"/>
      <c r="AD34" s="111">
        <v>21688</v>
      </c>
      <c r="AE34" s="112"/>
      <c r="AF34" s="111"/>
      <c r="AG34" s="112"/>
      <c r="AH34" s="96"/>
      <c r="AI34" s="115"/>
      <c r="AJ34" s="72">
        <f>D34-AD34</f>
        <v>-374</v>
      </c>
      <c r="AK34" s="73"/>
      <c r="AL34" s="99">
        <f t="shared" si="11"/>
        <v>21688</v>
      </c>
      <c r="AM34" s="100"/>
      <c r="AN34" s="131"/>
    </row>
    <row r="35" spans="1:40" ht="21" customHeight="1" x14ac:dyDescent="0.25">
      <c r="A35" s="40">
        <v>16</v>
      </c>
      <c r="B35" s="43" t="s">
        <v>203</v>
      </c>
      <c r="C35" s="57"/>
      <c r="D35" s="140"/>
      <c r="E35" s="141"/>
      <c r="F35" s="136">
        <f t="shared" si="0"/>
        <v>0</v>
      </c>
      <c r="G35" s="136"/>
      <c r="H35" s="136">
        <f t="shared" si="1"/>
        <v>0</v>
      </c>
      <c r="I35" s="136"/>
      <c r="J35" s="136">
        <f t="shared" si="2"/>
        <v>0</v>
      </c>
      <c r="K35" s="136"/>
      <c r="L35" s="136">
        <f t="shared" si="3"/>
        <v>0</v>
      </c>
      <c r="M35" s="136"/>
      <c r="N35" s="136">
        <f t="shared" si="4"/>
        <v>0</v>
      </c>
      <c r="O35" s="136"/>
      <c r="P35" s="137">
        <f t="shared" si="5"/>
        <v>0</v>
      </c>
      <c r="Q35" s="133"/>
      <c r="R35" s="120"/>
      <c r="S35" s="119">
        <f t="shared" si="9"/>
        <v>0</v>
      </c>
      <c r="T35" s="119"/>
      <c r="U35" s="119">
        <f t="shared" si="6"/>
        <v>0</v>
      </c>
      <c r="V35" s="119"/>
      <c r="W35" s="119">
        <f t="shared" si="10"/>
        <v>0</v>
      </c>
      <c r="X35" s="119"/>
      <c r="Y35" s="119">
        <f t="shared" si="7"/>
        <v>0</v>
      </c>
      <c r="Z35" s="119"/>
      <c r="AA35" s="125">
        <f t="shared" si="8"/>
        <v>0</v>
      </c>
      <c r="AB35" s="115"/>
      <c r="AC35" s="112"/>
      <c r="AD35" s="111"/>
      <c r="AE35" s="112"/>
      <c r="AF35" s="111"/>
      <c r="AG35" s="112"/>
      <c r="AH35" s="96"/>
      <c r="AI35" s="115"/>
      <c r="AJ35" s="72"/>
      <c r="AK35" s="73"/>
      <c r="AL35" s="99">
        <f t="shared" si="11"/>
        <v>0</v>
      </c>
      <c r="AM35" s="100"/>
      <c r="AN35" s="131"/>
    </row>
    <row r="36" spans="1:40" ht="21" customHeight="1" x14ac:dyDescent="0.25">
      <c r="A36" s="40">
        <v>17</v>
      </c>
      <c r="B36" s="43" t="s">
        <v>204</v>
      </c>
      <c r="C36" s="57"/>
      <c r="D36" s="140">
        <v>950</v>
      </c>
      <c r="E36" s="141"/>
      <c r="F36" s="136">
        <f t="shared" si="0"/>
        <v>950</v>
      </c>
      <c r="G36" s="136"/>
      <c r="H36" s="136">
        <f t="shared" si="1"/>
        <v>950</v>
      </c>
      <c r="I36" s="136"/>
      <c r="J36" s="136">
        <f t="shared" si="2"/>
        <v>950</v>
      </c>
      <c r="K36" s="136"/>
      <c r="L36" s="136">
        <f t="shared" si="3"/>
        <v>950</v>
      </c>
      <c r="M36" s="136"/>
      <c r="N36" s="136">
        <f t="shared" si="4"/>
        <v>950</v>
      </c>
      <c r="O36" s="136"/>
      <c r="P36" s="137">
        <f t="shared" si="5"/>
        <v>950</v>
      </c>
      <c r="Q36" s="133">
        <v>950</v>
      </c>
      <c r="R36" s="120"/>
      <c r="S36" s="119">
        <f t="shared" si="9"/>
        <v>950</v>
      </c>
      <c r="T36" s="119"/>
      <c r="U36" s="119">
        <f t="shared" si="6"/>
        <v>950</v>
      </c>
      <c r="V36" s="119"/>
      <c r="W36" s="119">
        <f t="shared" si="10"/>
        <v>950</v>
      </c>
      <c r="X36" s="119"/>
      <c r="Y36" s="119">
        <f t="shared" si="7"/>
        <v>950</v>
      </c>
      <c r="Z36" s="119"/>
      <c r="AA36" s="125">
        <f t="shared" si="8"/>
        <v>950</v>
      </c>
      <c r="AB36" s="115"/>
      <c r="AC36" s="112"/>
      <c r="AD36" s="111">
        <v>950</v>
      </c>
      <c r="AE36" s="112"/>
      <c r="AF36" s="111"/>
      <c r="AG36" s="112"/>
      <c r="AH36" s="96"/>
      <c r="AI36" s="115"/>
      <c r="AJ36" s="72"/>
      <c r="AK36" s="73"/>
      <c r="AL36" s="99">
        <f t="shared" si="11"/>
        <v>950</v>
      </c>
      <c r="AM36" s="100"/>
      <c r="AN36" s="131"/>
    </row>
    <row r="37" spans="1:40" ht="21" customHeight="1" x14ac:dyDescent="0.25">
      <c r="A37" s="40">
        <v>18</v>
      </c>
      <c r="B37" s="43" t="s">
        <v>205</v>
      </c>
      <c r="C37" s="57"/>
      <c r="D37" s="140"/>
      <c r="E37" s="141"/>
      <c r="F37" s="136">
        <f t="shared" si="0"/>
        <v>0</v>
      </c>
      <c r="G37" s="136"/>
      <c r="H37" s="136">
        <f t="shared" si="1"/>
        <v>0</v>
      </c>
      <c r="I37" s="136"/>
      <c r="J37" s="136">
        <f t="shared" si="2"/>
        <v>0</v>
      </c>
      <c r="K37" s="136"/>
      <c r="L37" s="136">
        <f t="shared" si="3"/>
        <v>0</v>
      </c>
      <c r="M37" s="136"/>
      <c r="N37" s="136">
        <f t="shared" si="4"/>
        <v>0</v>
      </c>
      <c r="O37" s="136"/>
      <c r="P37" s="137">
        <f t="shared" si="5"/>
        <v>0</v>
      </c>
      <c r="Q37" s="133"/>
      <c r="R37" s="120"/>
      <c r="S37" s="119">
        <f t="shared" si="9"/>
        <v>0</v>
      </c>
      <c r="T37" s="119"/>
      <c r="U37" s="119">
        <f t="shared" si="6"/>
        <v>0</v>
      </c>
      <c r="V37" s="119"/>
      <c r="W37" s="119">
        <f t="shared" si="10"/>
        <v>0</v>
      </c>
      <c r="X37" s="119"/>
      <c r="Y37" s="119">
        <f t="shared" si="7"/>
        <v>0</v>
      </c>
      <c r="Z37" s="119"/>
      <c r="AA37" s="125">
        <f t="shared" si="8"/>
        <v>0</v>
      </c>
      <c r="AB37" s="115"/>
      <c r="AC37" s="112"/>
      <c r="AD37" s="111"/>
      <c r="AE37" s="112"/>
      <c r="AF37" s="111"/>
      <c r="AG37" s="112"/>
      <c r="AH37" s="96"/>
      <c r="AI37" s="115"/>
      <c r="AJ37" s="72"/>
      <c r="AK37" s="73"/>
      <c r="AL37" s="99">
        <f t="shared" si="11"/>
        <v>0</v>
      </c>
      <c r="AM37" s="100"/>
      <c r="AN37" s="131"/>
    </row>
    <row r="38" spans="1:40" ht="21" customHeight="1" x14ac:dyDescent="0.25">
      <c r="A38" s="40">
        <v>19</v>
      </c>
      <c r="B38" s="43" t="s">
        <v>206</v>
      </c>
      <c r="C38" s="57"/>
      <c r="D38" s="140">
        <v>6749</v>
      </c>
      <c r="E38" s="141"/>
      <c r="F38" s="136">
        <f t="shared" si="0"/>
        <v>6749</v>
      </c>
      <c r="G38" s="136"/>
      <c r="H38" s="136">
        <f t="shared" si="1"/>
        <v>6749</v>
      </c>
      <c r="I38" s="136"/>
      <c r="J38" s="136">
        <f t="shared" si="2"/>
        <v>6749</v>
      </c>
      <c r="K38" s="136"/>
      <c r="L38" s="136">
        <f t="shared" si="3"/>
        <v>6749</v>
      </c>
      <c r="M38" s="136"/>
      <c r="N38" s="136">
        <f t="shared" si="4"/>
        <v>6749</v>
      </c>
      <c r="O38" s="136"/>
      <c r="P38" s="137">
        <f t="shared" si="5"/>
        <v>6749</v>
      </c>
      <c r="Q38" s="133">
        <v>6749</v>
      </c>
      <c r="R38" s="120"/>
      <c r="S38" s="119">
        <f t="shared" si="9"/>
        <v>6749</v>
      </c>
      <c r="T38" s="119"/>
      <c r="U38" s="119">
        <f t="shared" si="6"/>
        <v>6749</v>
      </c>
      <c r="V38" s="119"/>
      <c r="W38" s="119">
        <f t="shared" si="10"/>
        <v>6749</v>
      </c>
      <c r="X38" s="119"/>
      <c r="Y38" s="119">
        <f t="shared" si="7"/>
        <v>6749</v>
      </c>
      <c r="Z38" s="119"/>
      <c r="AA38" s="125">
        <f t="shared" si="8"/>
        <v>6749</v>
      </c>
      <c r="AB38" s="115"/>
      <c r="AC38" s="112"/>
      <c r="AD38" s="111">
        <v>6749</v>
      </c>
      <c r="AE38" s="112"/>
      <c r="AF38" s="111"/>
      <c r="AG38" s="112"/>
      <c r="AH38" s="96"/>
      <c r="AI38" s="115"/>
      <c r="AJ38" s="72"/>
      <c r="AK38" s="73"/>
      <c r="AL38" s="99">
        <f t="shared" si="11"/>
        <v>6749</v>
      </c>
      <c r="AM38" s="100"/>
      <c r="AN38" s="131"/>
    </row>
    <row r="39" spans="1:40" ht="21" customHeight="1" x14ac:dyDescent="0.25">
      <c r="A39" s="40">
        <v>20</v>
      </c>
      <c r="B39" s="43" t="s">
        <v>207</v>
      </c>
      <c r="C39" s="57"/>
      <c r="D39" s="140"/>
      <c r="E39" s="141"/>
      <c r="F39" s="136">
        <f t="shared" si="0"/>
        <v>0</v>
      </c>
      <c r="G39" s="136"/>
      <c r="H39" s="136">
        <f t="shared" si="1"/>
        <v>0</v>
      </c>
      <c r="I39" s="136"/>
      <c r="J39" s="136">
        <f t="shared" si="2"/>
        <v>0</v>
      </c>
      <c r="K39" s="136"/>
      <c r="L39" s="136">
        <f t="shared" si="3"/>
        <v>0</v>
      </c>
      <c r="M39" s="136"/>
      <c r="N39" s="136">
        <f t="shared" si="4"/>
        <v>0</v>
      </c>
      <c r="O39" s="136"/>
      <c r="P39" s="137">
        <f t="shared" si="5"/>
        <v>0</v>
      </c>
      <c r="Q39" s="133"/>
      <c r="R39" s="120"/>
      <c r="S39" s="119">
        <f t="shared" si="9"/>
        <v>0</v>
      </c>
      <c r="T39" s="119"/>
      <c r="U39" s="119">
        <f t="shared" si="6"/>
        <v>0</v>
      </c>
      <c r="V39" s="119"/>
      <c r="W39" s="119">
        <f t="shared" si="10"/>
        <v>0</v>
      </c>
      <c r="X39" s="119"/>
      <c r="Y39" s="119">
        <f t="shared" si="7"/>
        <v>0</v>
      </c>
      <c r="Z39" s="119"/>
      <c r="AA39" s="125">
        <f t="shared" si="8"/>
        <v>0</v>
      </c>
      <c r="AB39" s="115"/>
      <c r="AC39" s="112"/>
      <c r="AD39" s="111"/>
      <c r="AE39" s="112"/>
      <c r="AF39" s="111"/>
      <c r="AG39" s="112"/>
      <c r="AH39" s="96"/>
      <c r="AI39" s="115"/>
      <c r="AJ39" s="72"/>
      <c r="AK39" s="73"/>
      <c r="AL39" s="99">
        <f t="shared" si="11"/>
        <v>0</v>
      </c>
      <c r="AM39" s="100"/>
      <c r="AN39" s="131"/>
    </row>
    <row r="40" spans="1:40" ht="21" customHeight="1" thickBot="1" x14ac:dyDescent="0.3">
      <c r="A40" s="40">
        <v>21</v>
      </c>
      <c r="B40" s="46" t="s">
        <v>242</v>
      </c>
      <c r="C40" s="58"/>
      <c r="D40" s="142">
        <f>SUM(D8:D39)</f>
        <v>3232926</v>
      </c>
      <c r="E40" s="143">
        <f>SUM(E8:E39)</f>
        <v>84036</v>
      </c>
      <c r="F40" s="144">
        <f t="shared" si="0"/>
        <v>3316962</v>
      </c>
      <c r="G40" s="144">
        <f>SUM(G8:G39)</f>
        <v>1572</v>
      </c>
      <c r="H40" s="144">
        <f t="shared" si="1"/>
        <v>3318534</v>
      </c>
      <c r="I40" s="144">
        <f>SUM(I8:I39)</f>
        <v>61430</v>
      </c>
      <c r="J40" s="144">
        <f t="shared" si="2"/>
        <v>3379964</v>
      </c>
      <c r="K40" s="144">
        <f>SUM(K8:K39)</f>
        <v>79827</v>
      </c>
      <c r="L40" s="144">
        <f t="shared" si="3"/>
        <v>3459791</v>
      </c>
      <c r="M40" s="144">
        <f>SUM(M8:M39)</f>
        <v>17901</v>
      </c>
      <c r="N40" s="144">
        <f t="shared" si="4"/>
        <v>3477692</v>
      </c>
      <c r="O40" s="144">
        <f>SUM(O8:O39)</f>
        <v>172043</v>
      </c>
      <c r="P40" s="137">
        <f t="shared" si="5"/>
        <v>3649735</v>
      </c>
      <c r="Q40" s="134">
        <f>SUM(Q8:Q39)</f>
        <v>3232926</v>
      </c>
      <c r="R40" s="121">
        <f>SUM(R8:R39)</f>
        <v>84036</v>
      </c>
      <c r="S40" s="126">
        <f>SUM(S8:S39)</f>
        <v>3318534</v>
      </c>
      <c r="T40" s="126">
        <f>SUM(T8:T39)</f>
        <v>61430</v>
      </c>
      <c r="U40" s="126">
        <f>SUM(S40:T40)</f>
        <v>3379964</v>
      </c>
      <c r="V40" s="126">
        <f>SUM(V8:V39)</f>
        <v>79827</v>
      </c>
      <c r="W40" s="126">
        <f t="shared" si="10"/>
        <v>3459791</v>
      </c>
      <c r="X40" s="126">
        <f>SUM(X8:X39)</f>
        <v>17901</v>
      </c>
      <c r="Y40" s="126">
        <f t="shared" si="7"/>
        <v>3477692</v>
      </c>
      <c r="Z40" s="126">
        <f>SUM(Z8:Z39)</f>
        <v>172043</v>
      </c>
      <c r="AA40" s="125">
        <f t="shared" si="8"/>
        <v>3649735</v>
      </c>
      <c r="AB40" s="113">
        <f>SUM(AB8:AB39)</f>
        <v>1004582</v>
      </c>
      <c r="AC40" s="113">
        <f t="shared" ref="AC40:AI40" si="13">SUM(AC8:AC39)</f>
        <v>224566</v>
      </c>
      <c r="AD40" s="113">
        <f t="shared" si="13"/>
        <v>1468817</v>
      </c>
      <c r="AE40" s="113">
        <f t="shared" si="13"/>
        <v>71442</v>
      </c>
      <c r="AF40" s="113">
        <f t="shared" si="13"/>
        <v>152487</v>
      </c>
      <c r="AG40" s="113">
        <f t="shared" si="13"/>
        <v>3519</v>
      </c>
      <c r="AH40" s="97">
        <f t="shared" si="13"/>
        <v>2500</v>
      </c>
      <c r="AI40" s="113">
        <f t="shared" si="13"/>
        <v>721822</v>
      </c>
      <c r="AJ40" s="74">
        <v>0</v>
      </c>
      <c r="AK40" s="75"/>
      <c r="AL40" s="99">
        <f t="shared" si="11"/>
        <v>3649735</v>
      </c>
      <c r="AM40" s="100"/>
      <c r="AN40" s="131"/>
    </row>
    <row r="41" spans="1:40" hidden="1" x14ac:dyDescent="0.25">
      <c r="D41" s="99">
        <f>SUM(D8:D40)</f>
        <v>6465852</v>
      </c>
      <c r="E41" s="116"/>
      <c r="F41" s="116"/>
      <c r="G41" s="128"/>
      <c r="H41" s="128"/>
      <c r="I41" s="124"/>
      <c r="J41" s="124"/>
      <c r="K41" s="129"/>
      <c r="L41" s="129"/>
      <c r="M41" s="130"/>
      <c r="N41" s="130"/>
      <c r="O41" s="131"/>
      <c r="P41" s="131"/>
      <c r="Q41" s="99">
        <f t="shared" ref="Q41:AI41" si="14">SUM(Q8:Q40)</f>
        <v>6465852</v>
      </c>
      <c r="R41" s="116"/>
      <c r="S41" s="116"/>
      <c r="T41" s="124"/>
      <c r="U41" s="124"/>
      <c r="V41" s="129"/>
      <c r="W41" s="129"/>
      <c r="X41" s="130"/>
      <c r="Y41" s="130"/>
      <c r="Z41" s="131"/>
      <c r="AA41" s="131"/>
      <c r="AB41" s="99">
        <f t="shared" si="14"/>
        <v>2009164</v>
      </c>
      <c r="AC41" s="99">
        <f t="shared" si="14"/>
        <v>449132</v>
      </c>
      <c r="AD41" s="99">
        <f t="shared" si="14"/>
        <v>2937634</v>
      </c>
      <c r="AE41" s="99">
        <f t="shared" si="14"/>
        <v>142884</v>
      </c>
      <c r="AF41" s="99">
        <f t="shared" si="14"/>
        <v>304974</v>
      </c>
      <c r="AG41" s="99">
        <f t="shared" si="14"/>
        <v>7038</v>
      </c>
      <c r="AH41" s="99">
        <f t="shared" si="14"/>
        <v>5000</v>
      </c>
      <c r="AI41" s="99">
        <f t="shared" si="14"/>
        <v>1443644</v>
      </c>
      <c r="AJ41" s="76">
        <f>SUM(AJ8:AJ40)</f>
        <v>279441</v>
      </c>
      <c r="AK41" s="76">
        <f>SUM(AK8:AK40)</f>
        <v>0</v>
      </c>
      <c r="AL41" s="99"/>
      <c r="AM41" s="100"/>
      <c r="AN41" s="99"/>
    </row>
    <row r="42" spans="1:40" hidden="1" x14ac:dyDescent="0.25">
      <c r="D42" s="99">
        <f>'Önként vállalt feladatok'!B11</f>
        <v>20268</v>
      </c>
      <c r="E42" s="116"/>
      <c r="F42" s="116"/>
      <c r="G42" s="128"/>
      <c r="H42" s="128"/>
      <c r="I42" s="124"/>
      <c r="J42" s="124"/>
      <c r="K42" s="129"/>
      <c r="L42" s="129"/>
      <c r="M42" s="130"/>
      <c r="N42" s="130"/>
      <c r="O42" s="131"/>
      <c r="P42" s="131"/>
      <c r="Q42" s="99">
        <f>'Önként vállalt feladatok'!C11</f>
        <v>20268</v>
      </c>
      <c r="R42" s="116"/>
      <c r="S42" s="116"/>
      <c r="T42" s="124"/>
      <c r="U42" s="124"/>
      <c r="V42" s="129"/>
      <c r="W42" s="129"/>
      <c r="X42" s="130"/>
      <c r="Y42" s="130"/>
      <c r="Z42" s="131"/>
      <c r="AA42" s="131"/>
      <c r="AB42" s="187">
        <f>AB41+AC41+'Önként vállalt feladatok'!E11</f>
        <v>2458296</v>
      </c>
      <c r="AC42" s="187"/>
      <c r="AD42" s="99">
        <f>'Önként vállalt feladatok'!D11</f>
        <v>20268</v>
      </c>
      <c r="AE42" s="99"/>
      <c r="AF42" s="99"/>
      <c r="AG42" s="99">
        <v>9342</v>
      </c>
      <c r="AH42" s="99">
        <v>2600</v>
      </c>
      <c r="AI42" s="99"/>
      <c r="AJ42" s="76"/>
      <c r="AK42" s="76"/>
      <c r="AL42" s="99"/>
      <c r="AM42" s="100"/>
      <c r="AN42" s="99"/>
    </row>
    <row r="43" spans="1:40" hidden="1" x14ac:dyDescent="0.25">
      <c r="B43" s="76"/>
      <c r="D43" s="99">
        <f>[1]Bevételek!$N$94</f>
        <v>2014233</v>
      </c>
      <c r="E43" s="116"/>
      <c r="F43" s="116"/>
      <c r="G43" s="128"/>
      <c r="H43" s="128"/>
      <c r="I43" s="124"/>
      <c r="J43" s="124"/>
      <c r="K43" s="129"/>
      <c r="L43" s="129"/>
      <c r="M43" s="130"/>
      <c r="N43" s="130"/>
      <c r="O43" s="131"/>
      <c r="P43" s="131"/>
      <c r="Q43" s="99">
        <f>[1]Bevételek!$N$94</f>
        <v>2014233</v>
      </c>
      <c r="R43" s="116"/>
      <c r="S43" s="116"/>
      <c r="T43" s="124"/>
      <c r="U43" s="124"/>
      <c r="V43" s="129"/>
      <c r="W43" s="129"/>
      <c r="X43" s="130"/>
      <c r="Y43" s="130"/>
      <c r="Z43" s="131"/>
      <c r="AA43" s="131"/>
      <c r="AB43" s="187">
        <f>[1]Bevételek!$N$10+[1]Bevételek!$N$66</f>
        <v>1102917</v>
      </c>
      <c r="AC43" s="187"/>
      <c r="AD43" s="99">
        <f>[1]Bevételek!$N$23+[1]Bevételek!$N$48+[1]Bevételek!$N$61+[1]Bevételek!$N$72+[1]Bevételek!$N$78</f>
        <v>539606</v>
      </c>
      <c r="AE43" s="99"/>
      <c r="AF43" s="99"/>
      <c r="AG43" s="99"/>
      <c r="AH43" s="99"/>
      <c r="AI43" s="99">
        <f>[1]Bevételek!$N$84</f>
        <v>371710</v>
      </c>
      <c r="AJ43" s="76"/>
      <c r="AK43" s="76"/>
      <c r="AL43" s="99">
        <f>AB43+AD43+AI43</f>
        <v>2014233</v>
      </c>
      <c r="AM43" s="100"/>
      <c r="AN43" s="99"/>
    </row>
    <row r="44" spans="1:40" hidden="1" x14ac:dyDescent="0.25">
      <c r="B44" s="83"/>
      <c r="C44" s="76"/>
      <c r="D44" s="99">
        <f>D43-D42-D41</f>
        <v>-4471887</v>
      </c>
      <c r="E44" s="116"/>
      <c r="F44" s="116"/>
      <c r="G44" s="128"/>
      <c r="H44" s="128"/>
      <c r="I44" s="124"/>
      <c r="J44" s="124"/>
      <c r="K44" s="129"/>
      <c r="L44" s="129"/>
      <c r="M44" s="130"/>
      <c r="N44" s="130"/>
      <c r="O44" s="131"/>
      <c r="P44" s="131"/>
      <c r="Q44" s="99">
        <f>Q43-Q42-Q41</f>
        <v>-4471887</v>
      </c>
      <c r="R44" s="116"/>
      <c r="S44" s="116"/>
      <c r="T44" s="124"/>
      <c r="U44" s="124"/>
      <c r="V44" s="129"/>
      <c r="W44" s="129"/>
      <c r="X44" s="130"/>
      <c r="Y44" s="130"/>
      <c r="Z44" s="131"/>
      <c r="AA44" s="131"/>
      <c r="AB44" s="187">
        <f>AB42-AB43</f>
        <v>1355379</v>
      </c>
      <c r="AC44" s="187"/>
      <c r="AD44" s="99">
        <f>AD43-AD42-AD41</f>
        <v>-2418296</v>
      </c>
      <c r="AE44" s="99"/>
      <c r="AF44" s="99"/>
      <c r="AG44" s="99"/>
      <c r="AH44" s="99"/>
      <c r="AI44" s="99"/>
      <c r="AJ44" s="76"/>
      <c r="AK44" s="76"/>
      <c r="AL44" s="99"/>
      <c r="AM44" s="100"/>
      <c r="AN44" s="99"/>
    </row>
    <row r="45" spans="1:40" ht="15" customHeight="1" x14ac:dyDescent="0.25">
      <c r="B45" s="170" t="s">
        <v>221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</row>
    <row r="46" spans="1:40" x14ac:dyDescent="0.25"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N46" s="116"/>
    </row>
    <row r="47" spans="1:40" x14ac:dyDescent="0.25"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</row>
    <row r="48" spans="1:40" x14ac:dyDescent="0.25"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</row>
    <row r="49" spans="2:37" x14ac:dyDescent="0.25"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</row>
    <row r="50" spans="2:37" x14ac:dyDescent="0.25"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</row>
    <row r="51" spans="2:37" x14ac:dyDescent="0.25"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</row>
    <row r="52" spans="2:37" x14ac:dyDescent="0.25"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</row>
    <row r="53" spans="2:37" x14ac:dyDescent="0.25"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</row>
    <row r="54" spans="2:37" x14ac:dyDescent="0.25"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</row>
    <row r="55" spans="2:37" x14ac:dyDescent="0.25"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</row>
    <row r="56" spans="2:37" x14ac:dyDescent="0.25"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</row>
    <row r="57" spans="2:37" x14ac:dyDescent="0.25"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</row>
    <row r="58" spans="2:37" x14ac:dyDescent="0.25"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</row>
    <row r="59" spans="2:37" x14ac:dyDescent="0.25"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</row>
    <row r="60" spans="2:37" x14ac:dyDescent="0.25"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</row>
    <row r="61" spans="2:37" x14ac:dyDescent="0.25"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</row>
    <row r="62" spans="2:37" x14ac:dyDescent="0.25"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</row>
    <row r="63" spans="2:37" x14ac:dyDescent="0.25"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</row>
    <row r="64" spans="2:37" x14ac:dyDescent="0.25"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</row>
  </sheetData>
  <mergeCells count="38">
    <mergeCell ref="X6:X7"/>
    <mergeCell ref="Y6:Y7"/>
    <mergeCell ref="AI6:AI7"/>
    <mergeCell ref="I6:I7"/>
    <mergeCell ref="J6:J7"/>
    <mergeCell ref="T6:T7"/>
    <mergeCell ref="U6:U7"/>
    <mergeCell ref="K6:K7"/>
    <mergeCell ref="L6:L7"/>
    <mergeCell ref="V6:V7"/>
    <mergeCell ref="W6:W7"/>
    <mergeCell ref="M6:M7"/>
    <mergeCell ref="N6:N7"/>
    <mergeCell ref="Z6:Z7"/>
    <mergeCell ref="AA6:AA7"/>
    <mergeCell ref="O6:O7"/>
    <mergeCell ref="F6:F7"/>
    <mergeCell ref="R6:R7"/>
    <mergeCell ref="S6:S7"/>
    <mergeCell ref="G6:G7"/>
    <mergeCell ref="H6:H7"/>
    <mergeCell ref="P6:P7"/>
    <mergeCell ref="B45:AK64"/>
    <mergeCell ref="B3:AK3"/>
    <mergeCell ref="B4:AK4"/>
    <mergeCell ref="AE6:AF6"/>
    <mergeCell ref="AJ6:AK6"/>
    <mergeCell ref="C6:C7"/>
    <mergeCell ref="D6:D7"/>
    <mergeCell ref="Q6:Q7"/>
    <mergeCell ref="AB6:AB7"/>
    <mergeCell ref="AC6:AC7"/>
    <mergeCell ref="B6:B7"/>
    <mergeCell ref="AG6:AH6"/>
    <mergeCell ref="AB42:AC42"/>
    <mergeCell ref="AB43:AC43"/>
    <mergeCell ref="AB44:AC44"/>
    <mergeCell ref="E6:E7"/>
  </mergeCells>
  <phoneticPr fontId="0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33" orientation="landscape" r:id="rId1"/>
  <headerFooter>
    <oddHeader>&amp;R&amp;12 4. számú melléklet</oddHeader>
  </headerFooter>
  <rowBreaks count="1" manualBreakCount="1">
    <brk id="68" min="1" max="33" man="1"/>
  </rowBreaks>
  <colBreaks count="1" manualBreakCount="1"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90" zoomScaleNormal="100" zoomScaleSheetLayoutView="90" workbookViewId="0">
      <selection activeCell="F3" sqref="F3"/>
    </sheetView>
  </sheetViews>
  <sheetFormatPr defaultRowHeight="15" x14ac:dyDescent="0.25"/>
  <cols>
    <col min="1" max="1" width="46.5703125" bestFit="1" customWidth="1"/>
    <col min="2" max="2" width="18.42578125" bestFit="1" customWidth="1"/>
    <col min="3" max="3" width="19.42578125" bestFit="1" customWidth="1"/>
    <col min="4" max="4" width="18" style="40" bestFit="1" customWidth="1"/>
    <col min="5" max="5" width="15.140625" style="40" bestFit="1" customWidth="1"/>
    <col min="6" max="6" width="17.7109375" style="40" bestFit="1" customWidth="1"/>
    <col min="7" max="7" width="15.140625" style="40" bestFit="1" customWidth="1"/>
    <col min="8" max="8" width="17.7109375" style="40" bestFit="1" customWidth="1"/>
    <col min="9" max="9" width="19.5703125" style="40" customWidth="1"/>
    <col min="10" max="10" width="19.5703125" customWidth="1"/>
  </cols>
  <sheetData>
    <row r="1" spans="1:12" ht="20.25" x14ac:dyDescent="0.25">
      <c r="A1" s="171" t="s">
        <v>224</v>
      </c>
      <c r="B1" s="171"/>
      <c r="C1" s="171"/>
      <c r="D1" s="171"/>
      <c r="E1" s="171"/>
      <c r="F1" s="171"/>
      <c r="G1" s="171"/>
      <c r="H1" s="171"/>
      <c r="I1" s="171"/>
      <c r="J1" s="47"/>
      <c r="K1" s="47"/>
      <c r="L1" s="47"/>
    </row>
    <row r="2" spans="1:12" ht="20.25" x14ac:dyDescent="0.3">
      <c r="A2" s="198" t="s">
        <v>245</v>
      </c>
      <c r="B2" s="198"/>
      <c r="C2" s="198"/>
      <c r="D2" s="198"/>
      <c r="E2" s="198"/>
      <c r="F2" s="198"/>
      <c r="G2" s="198"/>
      <c r="H2" s="198"/>
      <c r="I2" s="198"/>
    </row>
    <row r="3" spans="1:12" ht="21.75" thickBot="1" x14ac:dyDescent="0.3">
      <c r="D3" s="41"/>
      <c r="E3" s="41"/>
      <c r="F3" s="41"/>
      <c r="G3" s="41"/>
      <c r="H3" s="41"/>
      <c r="I3" s="53" t="s">
        <v>225</v>
      </c>
    </row>
    <row r="4" spans="1:12" ht="57.75" customHeight="1" thickBot="1" x14ac:dyDescent="0.3">
      <c r="A4" s="199" t="s">
        <v>210</v>
      </c>
      <c r="B4" s="200" t="s">
        <v>208</v>
      </c>
      <c r="C4" s="202" t="s">
        <v>209</v>
      </c>
      <c r="D4" s="50" t="s">
        <v>218</v>
      </c>
      <c r="E4" s="172" t="s">
        <v>217</v>
      </c>
      <c r="F4" s="173"/>
      <c r="G4" s="172" t="s">
        <v>214</v>
      </c>
      <c r="H4" s="173"/>
      <c r="I4" s="184" t="s">
        <v>237</v>
      </c>
    </row>
    <row r="5" spans="1:12" ht="57.75" thickBot="1" x14ac:dyDescent="0.3">
      <c r="A5" s="185"/>
      <c r="B5" s="201"/>
      <c r="C5" s="203"/>
      <c r="D5" s="65" t="s">
        <v>238</v>
      </c>
      <c r="E5" s="64" t="s">
        <v>219</v>
      </c>
      <c r="F5" s="50" t="s">
        <v>216</v>
      </c>
      <c r="G5" s="64" t="s">
        <v>215</v>
      </c>
      <c r="H5" s="50" t="s">
        <v>216</v>
      </c>
      <c r="I5" s="183"/>
    </row>
    <row r="6" spans="1:12" x14ac:dyDescent="0.25">
      <c r="A6" s="77" t="s">
        <v>243</v>
      </c>
      <c r="B6" s="101">
        <v>2151</v>
      </c>
      <c r="C6" s="102">
        <v>2151</v>
      </c>
      <c r="D6" s="103">
        <v>2151</v>
      </c>
      <c r="E6" s="93"/>
      <c r="F6" s="92"/>
      <c r="G6" s="93"/>
      <c r="H6" s="92"/>
      <c r="I6" s="94"/>
    </row>
    <row r="7" spans="1:12" x14ac:dyDescent="0.25">
      <c r="A7" s="78" t="s">
        <v>230</v>
      </c>
      <c r="B7" s="104">
        <v>1000</v>
      </c>
      <c r="C7" s="104">
        <v>1000</v>
      </c>
      <c r="D7" s="105">
        <v>1000</v>
      </c>
      <c r="E7" s="51"/>
      <c r="F7" s="48"/>
      <c r="G7" s="51"/>
      <c r="H7" s="48"/>
      <c r="I7" s="81"/>
    </row>
    <row r="8" spans="1:12" x14ac:dyDescent="0.25">
      <c r="A8" s="78" t="s">
        <v>231</v>
      </c>
      <c r="B8" s="104">
        <v>1000</v>
      </c>
      <c r="C8" s="104">
        <v>1000</v>
      </c>
      <c r="D8" s="105">
        <v>1000</v>
      </c>
      <c r="E8" s="51"/>
      <c r="F8" s="48"/>
      <c r="G8" s="51"/>
      <c r="H8" s="48"/>
      <c r="I8" s="81"/>
    </row>
    <row r="9" spans="1:12" x14ac:dyDescent="0.25">
      <c r="A9" s="78" t="s">
        <v>232</v>
      </c>
      <c r="B9" s="104">
        <v>371</v>
      </c>
      <c r="C9" s="104">
        <v>371</v>
      </c>
      <c r="D9" s="105">
        <v>371</v>
      </c>
      <c r="E9" s="51"/>
      <c r="F9" s="48"/>
      <c r="G9" s="51"/>
      <c r="H9" s="48"/>
      <c r="I9" s="81"/>
    </row>
    <row r="10" spans="1:12" x14ac:dyDescent="0.25">
      <c r="A10" s="78" t="s">
        <v>246</v>
      </c>
      <c r="B10" s="104">
        <v>15614</v>
      </c>
      <c r="C10" s="104">
        <v>15614</v>
      </c>
      <c r="D10" s="105">
        <v>15614</v>
      </c>
      <c r="E10" s="51"/>
      <c r="F10" s="48"/>
      <c r="G10" s="51"/>
      <c r="H10" s="48"/>
      <c r="I10" s="81"/>
    </row>
    <row r="11" spans="1:12" x14ac:dyDescent="0.25">
      <c r="A11" s="78" t="s">
        <v>244</v>
      </c>
      <c r="B11" s="104">
        <v>20268</v>
      </c>
      <c r="C11" s="104">
        <v>20268</v>
      </c>
      <c r="D11" s="106">
        <v>20268</v>
      </c>
      <c r="E11" s="98"/>
      <c r="F11" s="48"/>
      <c r="G11" s="51"/>
      <c r="H11" s="48"/>
      <c r="I11" s="81"/>
    </row>
    <row r="12" spans="1:12" x14ac:dyDescent="0.25">
      <c r="A12" s="79"/>
      <c r="B12" s="61"/>
      <c r="C12" s="61"/>
      <c r="D12" s="95"/>
      <c r="E12" s="95"/>
      <c r="F12" s="95"/>
      <c r="G12" s="95"/>
      <c r="H12" s="95"/>
      <c r="I12" s="95"/>
    </row>
    <row r="13" spans="1:12" x14ac:dyDescent="0.25">
      <c r="A13" s="79"/>
      <c r="B13" s="61"/>
      <c r="C13" s="62"/>
      <c r="D13" s="48"/>
      <c r="E13" s="51"/>
      <c r="F13" s="48"/>
      <c r="G13" s="51"/>
      <c r="H13" s="48"/>
      <c r="I13" s="81"/>
    </row>
    <row r="14" spans="1:12" ht="15.75" thickBot="1" x14ac:dyDescent="0.3">
      <c r="A14" s="80" t="s">
        <v>242</v>
      </c>
      <c r="B14" s="63">
        <f>SUM(B6:B13)</f>
        <v>40404</v>
      </c>
      <c r="C14" s="63">
        <f t="shared" ref="C14:D14" si="0">SUM(C6:C13)</f>
        <v>40404</v>
      </c>
      <c r="D14" s="63">
        <f t="shared" si="0"/>
        <v>40404</v>
      </c>
      <c r="E14" s="52"/>
      <c r="F14" s="49"/>
      <c r="G14" s="52"/>
      <c r="H14" s="49"/>
      <c r="I14" s="82"/>
    </row>
    <row r="16" spans="1:12" x14ac:dyDescent="0.25">
      <c r="A16" s="170" t="s">
        <v>220</v>
      </c>
      <c r="B16" s="170"/>
      <c r="C16" s="170"/>
      <c r="D16" s="170"/>
      <c r="E16" s="170"/>
      <c r="F16" s="170"/>
      <c r="G16" s="170"/>
      <c r="H16" s="170"/>
      <c r="I16" s="170"/>
    </row>
    <row r="17" spans="1:9" x14ac:dyDescent="0.25">
      <c r="A17" s="170"/>
      <c r="B17" s="170"/>
      <c r="C17" s="170"/>
      <c r="D17" s="170"/>
      <c r="E17" s="170"/>
      <c r="F17" s="170"/>
      <c r="G17" s="170"/>
      <c r="H17" s="170"/>
      <c r="I17" s="170"/>
    </row>
    <row r="18" spans="1:9" x14ac:dyDescent="0.25">
      <c r="A18" s="170"/>
      <c r="B18" s="170"/>
      <c r="C18" s="170"/>
      <c r="D18" s="170"/>
      <c r="E18" s="170"/>
      <c r="F18" s="170"/>
      <c r="G18" s="170"/>
      <c r="H18" s="170"/>
      <c r="I18" s="170"/>
    </row>
    <row r="19" spans="1:9" x14ac:dyDescent="0.25">
      <c r="A19" s="170"/>
      <c r="B19" s="170"/>
      <c r="C19" s="170"/>
      <c r="D19" s="170"/>
      <c r="E19" s="170"/>
      <c r="F19" s="170"/>
      <c r="G19" s="170"/>
      <c r="H19" s="170"/>
      <c r="I19" s="170"/>
    </row>
    <row r="20" spans="1:9" x14ac:dyDescent="0.25">
      <c r="A20" s="170"/>
      <c r="B20" s="170"/>
      <c r="C20" s="170"/>
      <c r="D20" s="170"/>
      <c r="E20" s="170"/>
      <c r="F20" s="170"/>
      <c r="G20" s="170"/>
      <c r="H20" s="170"/>
      <c r="I20" s="170"/>
    </row>
    <row r="21" spans="1:9" x14ac:dyDescent="0.25">
      <c r="A21" s="170"/>
      <c r="B21" s="170"/>
      <c r="C21" s="170"/>
      <c r="D21" s="170"/>
      <c r="E21" s="170"/>
      <c r="F21" s="170"/>
      <c r="G21" s="170"/>
      <c r="H21" s="170"/>
      <c r="I21" s="170"/>
    </row>
    <row r="22" spans="1:9" x14ac:dyDescent="0.25">
      <c r="A22" s="170"/>
      <c r="B22" s="170"/>
      <c r="C22" s="170"/>
      <c r="D22" s="170"/>
      <c r="E22" s="170"/>
      <c r="F22" s="170"/>
      <c r="G22" s="170"/>
      <c r="H22" s="170"/>
      <c r="I22" s="170"/>
    </row>
    <row r="23" spans="1:9" x14ac:dyDescent="0.25">
      <c r="A23" s="170"/>
      <c r="B23" s="170"/>
      <c r="C23" s="170"/>
      <c r="D23" s="170"/>
      <c r="E23" s="170"/>
      <c r="F23" s="170"/>
      <c r="G23" s="170"/>
      <c r="H23" s="170"/>
      <c r="I23" s="170"/>
    </row>
    <row r="24" spans="1:9" x14ac:dyDescent="0.25">
      <c r="A24" s="170"/>
      <c r="B24" s="170"/>
      <c r="C24" s="170"/>
      <c r="D24" s="170"/>
      <c r="E24" s="170"/>
      <c r="F24" s="170"/>
      <c r="G24" s="170"/>
      <c r="H24" s="170"/>
      <c r="I24" s="170"/>
    </row>
    <row r="25" spans="1:9" x14ac:dyDescent="0.25">
      <c r="A25" s="170"/>
      <c r="B25" s="170"/>
      <c r="C25" s="170"/>
      <c r="D25" s="170"/>
      <c r="E25" s="170"/>
      <c r="F25" s="170"/>
      <c r="G25" s="170"/>
      <c r="H25" s="170"/>
      <c r="I25" s="170"/>
    </row>
    <row r="26" spans="1:9" x14ac:dyDescent="0.25">
      <c r="A26" s="170"/>
      <c r="B26" s="170"/>
      <c r="C26" s="170"/>
      <c r="D26" s="170"/>
      <c r="E26" s="170"/>
      <c r="F26" s="170"/>
      <c r="G26" s="170"/>
      <c r="H26" s="170"/>
      <c r="I26" s="170"/>
    </row>
    <row r="27" spans="1:9" x14ac:dyDescent="0.25">
      <c r="A27" s="170"/>
      <c r="B27" s="170"/>
      <c r="C27" s="170"/>
      <c r="D27" s="170"/>
      <c r="E27" s="170"/>
      <c r="F27" s="170"/>
      <c r="G27" s="170"/>
      <c r="H27" s="170"/>
      <c r="I27" s="170"/>
    </row>
    <row r="28" spans="1:9" x14ac:dyDescent="0.25">
      <c r="A28" s="170"/>
      <c r="B28" s="170"/>
      <c r="C28" s="170"/>
      <c r="D28" s="170"/>
      <c r="E28" s="170"/>
      <c r="F28" s="170"/>
      <c r="G28" s="170"/>
      <c r="H28" s="170"/>
      <c r="I28" s="170"/>
    </row>
  </sheetData>
  <mergeCells count="9">
    <mergeCell ref="A1:I1"/>
    <mergeCell ref="A2:I2"/>
    <mergeCell ref="A16:I28"/>
    <mergeCell ref="A4:A5"/>
    <mergeCell ref="B4:B5"/>
    <mergeCell ref="C4:C5"/>
    <mergeCell ref="E4:F4"/>
    <mergeCell ref="G4:H4"/>
    <mergeCell ref="I4:I5"/>
  </mergeCells>
  <phoneticPr fontId="0" type="noConversion"/>
  <printOptions horizontalCentered="1"/>
  <pageMargins left="0.70866141732283472" right="0.70866141732283472" top="0.59055118110236227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4" zoomScale="80" zoomScaleNormal="100" zoomScaleSheetLayoutView="80" workbookViewId="0">
      <selection activeCell="A14" sqref="A14"/>
    </sheetView>
  </sheetViews>
  <sheetFormatPr defaultRowHeight="15" x14ac:dyDescent="0.25"/>
  <cols>
    <col min="1" max="1" width="58.140625" customWidth="1"/>
    <col min="2" max="5" width="33" customWidth="1"/>
    <col min="6" max="6" width="12" customWidth="1"/>
    <col min="7" max="7" width="12.7109375" customWidth="1"/>
    <col min="8" max="8" width="11.5703125" customWidth="1"/>
    <col min="9" max="9" width="13.42578125" customWidth="1"/>
    <col min="10" max="10" width="17.28515625" customWidth="1"/>
  </cols>
  <sheetData>
    <row r="1" spans="1:10" ht="20.25" x14ac:dyDescent="0.3">
      <c r="A1" s="198" t="s">
        <v>212</v>
      </c>
      <c r="B1" s="198"/>
      <c r="C1" s="198"/>
      <c r="D1" s="198"/>
      <c r="E1" s="198"/>
      <c r="F1" s="39"/>
      <c r="G1" s="39"/>
      <c r="H1" s="39"/>
      <c r="I1" s="39"/>
      <c r="J1" s="39"/>
    </row>
    <row r="2" spans="1:10" ht="20.25" x14ac:dyDescent="0.3">
      <c r="A2" s="198" t="s">
        <v>245</v>
      </c>
      <c r="B2" s="198"/>
      <c r="C2" s="198"/>
      <c r="D2" s="198"/>
      <c r="E2" s="198"/>
      <c r="F2" s="39"/>
      <c r="G2" s="39"/>
      <c r="H2" s="39"/>
      <c r="I2" s="39"/>
      <c r="J2" s="39"/>
    </row>
    <row r="3" spans="1:10" ht="15.75" thickBot="1" x14ac:dyDescent="0.3"/>
    <row r="4" spans="1:10" ht="73.5" customHeight="1" x14ac:dyDescent="0.25">
      <c r="A4" s="84" t="s">
        <v>222</v>
      </c>
      <c r="B4" s="85" t="s">
        <v>208</v>
      </c>
      <c r="C4" s="85" t="s">
        <v>209</v>
      </c>
      <c r="D4" s="85" t="s">
        <v>115</v>
      </c>
      <c r="E4" s="86" t="s">
        <v>116</v>
      </c>
      <c r="F4" s="38"/>
      <c r="G4" s="38"/>
      <c r="H4" s="38"/>
      <c r="I4" s="38"/>
      <c r="J4" s="38"/>
    </row>
    <row r="5" spans="1:10" x14ac:dyDescent="0.25">
      <c r="A5" s="87" t="s">
        <v>241</v>
      </c>
      <c r="B5" s="5"/>
      <c r="C5" s="5"/>
      <c r="D5" s="5"/>
      <c r="E5" s="88"/>
    </row>
    <row r="6" spans="1:10" x14ac:dyDescent="0.25">
      <c r="A6" s="87" t="s">
        <v>211</v>
      </c>
      <c r="B6" s="5"/>
      <c r="C6" s="5"/>
      <c r="D6" s="5"/>
      <c r="E6" s="88"/>
    </row>
    <row r="7" spans="1:10" x14ac:dyDescent="0.25">
      <c r="A7" s="87" t="s">
        <v>211</v>
      </c>
      <c r="B7" s="5"/>
      <c r="C7" s="5"/>
      <c r="D7" s="5"/>
      <c r="E7" s="88"/>
    </row>
    <row r="8" spans="1:10" x14ac:dyDescent="0.25">
      <c r="A8" s="87" t="s">
        <v>211</v>
      </c>
      <c r="B8" s="5"/>
      <c r="C8" s="5"/>
      <c r="D8" s="5"/>
      <c r="E8" s="88"/>
    </row>
    <row r="9" spans="1:10" x14ac:dyDescent="0.25">
      <c r="A9" s="87" t="s">
        <v>211</v>
      </c>
      <c r="B9" s="5"/>
      <c r="C9" s="5"/>
      <c r="D9" s="5"/>
      <c r="E9" s="88"/>
    </row>
    <row r="10" spans="1:10" x14ac:dyDescent="0.25">
      <c r="A10" s="87"/>
      <c r="B10" s="5"/>
      <c r="C10" s="5"/>
      <c r="D10" s="5"/>
      <c r="E10" s="88"/>
    </row>
    <row r="11" spans="1:10" x14ac:dyDescent="0.25">
      <c r="A11" s="87"/>
      <c r="B11" s="5"/>
      <c r="C11" s="5"/>
      <c r="D11" s="5"/>
      <c r="E11" s="88"/>
    </row>
    <row r="12" spans="1:10" x14ac:dyDescent="0.25">
      <c r="A12" s="87"/>
      <c r="B12" s="5"/>
      <c r="C12" s="5"/>
      <c r="D12" s="5"/>
      <c r="E12" s="88"/>
    </row>
    <row r="13" spans="1:10" x14ac:dyDescent="0.25">
      <c r="A13" s="87"/>
      <c r="B13" s="5"/>
      <c r="C13" s="5"/>
      <c r="D13" s="5"/>
      <c r="E13" s="88"/>
    </row>
    <row r="14" spans="1:10" x14ac:dyDescent="0.25">
      <c r="A14" s="87"/>
      <c r="B14" s="5"/>
      <c r="C14" s="5"/>
      <c r="D14" s="5"/>
      <c r="E14" s="88"/>
    </row>
    <row r="15" spans="1:10" x14ac:dyDescent="0.25">
      <c r="A15" s="87"/>
      <c r="B15" s="5"/>
      <c r="C15" s="5"/>
      <c r="D15" s="5"/>
      <c r="E15" s="88"/>
    </row>
    <row r="16" spans="1:10" x14ac:dyDescent="0.25">
      <c r="A16" s="87"/>
      <c r="B16" s="5"/>
      <c r="C16" s="5"/>
      <c r="D16" s="5"/>
      <c r="E16" s="88"/>
    </row>
    <row r="17" spans="1:5" x14ac:dyDescent="0.25">
      <c r="A17" s="87"/>
      <c r="B17" s="5"/>
      <c r="C17" s="5"/>
      <c r="D17" s="5"/>
      <c r="E17" s="88"/>
    </row>
    <row r="18" spans="1:5" x14ac:dyDescent="0.25">
      <c r="A18" s="87"/>
      <c r="B18" s="5"/>
      <c r="C18" s="5"/>
      <c r="D18" s="5"/>
      <c r="E18" s="88"/>
    </row>
    <row r="19" spans="1:5" x14ac:dyDescent="0.25">
      <c r="A19" s="87"/>
      <c r="B19" s="5"/>
      <c r="C19" s="5"/>
      <c r="D19" s="5"/>
      <c r="E19" s="88"/>
    </row>
    <row r="20" spans="1:5" x14ac:dyDescent="0.25">
      <c r="A20" s="87"/>
      <c r="B20" s="5"/>
      <c r="C20" s="5"/>
      <c r="D20" s="5"/>
      <c r="E20" s="88"/>
    </row>
    <row r="21" spans="1:5" ht="15.75" thickBot="1" x14ac:dyDescent="0.3">
      <c r="A21" s="89"/>
      <c r="B21" s="90"/>
      <c r="C21" s="90"/>
      <c r="D21" s="90"/>
      <c r="E21" s="91"/>
    </row>
    <row r="23" spans="1:5" ht="15" customHeight="1" x14ac:dyDescent="0.25">
      <c r="A23" s="204" t="s">
        <v>223</v>
      </c>
      <c r="B23" s="204"/>
      <c r="C23" s="204"/>
      <c r="D23" s="204"/>
      <c r="E23" s="204"/>
    </row>
    <row r="24" spans="1:5" ht="15" customHeight="1" x14ac:dyDescent="0.25">
      <c r="A24" s="204"/>
      <c r="B24" s="204"/>
      <c r="C24" s="204"/>
      <c r="D24" s="204"/>
      <c r="E24" s="204"/>
    </row>
    <row r="25" spans="1:5" ht="15" customHeight="1" x14ac:dyDescent="0.25">
      <c r="A25" s="204"/>
      <c r="B25" s="204"/>
      <c r="C25" s="204"/>
      <c r="D25" s="204"/>
      <c r="E25" s="204"/>
    </row>
    <row r="26" spans="1:5" ht="15" customHeight="1" x14ac:dyDescent="0.25">
      <c r="A26" s="204"/>
      <c r="B26" s="204"/>
      <c r="C26" s="204"/>
      <c r="D26" s="204"/>
      <c r="E26" s="204"/>
    </row>
    <row r="27" spans="1:5" ht="15" customHeight="1" x14ac:dyDescent="0.25">
      <c r="A27" s="204"/>
      <c r="B27" s="204"/>
      <c r="C27" s="204"/>
      <c r="D27" s="204"/>
      <c r="E27" s="204"/>
    </row>
    <row r="28" spans="1:5" ht="15" customHeight="1" x14ac:dyDescent="0.25">
      <c r="A28" s="204"/>
      <c r="B28" s="204"/>
      <c r="C28" s="204"/>
      <c r="D28" s="204"/>
      <c r="E28" s="204"/>
    </row>
    <row r="29" spans="1:5" ht="15" customHeight="1" x14ac:dyDescent="0.25">
      <c r="A29" s="204"/>
      <c r="B29" s="204"/>
      <c r="C29" s="204"/>
      <c r="D29" s="204"/>
      <c r="E29" s="204"/>
    </row>
    <row r="30" spans="1:5" ht="15" customHeight="1" x14ac:dyDescent="0.25">
      <c r="A30" s="204"/>
      <c r="B30" s="204"/>
      <c r="C30" s="204"/>
      <c r="D30" s="204"/>
      <c r="E30" s="204"/>
    </row>
    <row r="31" spans="1:5" ht="15" customHeight="1" x14ac:dyDescent="0.25">
      <c r="A31" s="204"/>
      <c r="B31" s="204"/>
      <c r="C31" s="204"/>
      <c r="D31" s="204"/>
      <c r="E31" s="204"/>
    </row>
    <row r="32" spans="1:5" ht="15" customHeight="1" x14ac:dyDescent="0.25">
      <c r="A32" s="204"/>
      <c r="B32" s="204"/>
      <c r="C32" s="204"/>
      <c r="D32" s="204"/>
      <c r="E32" s="204"/>
    </row>
    <row r="33" spans="1:5" ht="15" customHeight="1" x14ac:dyDescent="0.25">
      <c r="A33" s="204"/>
      <c r="B33" s="204"/>
      <c r="C33" s="204"/>
      <c r="D33" s="204"/>
      <c r="E33" s="204"/>
    </row>
    <row r="34" spans="1:5" ht="15" customHeight="1" x14ac:dyDescent="0.25">
      <c r="A34" s="204"/>
      <c r="B34" s="204"/>
      <c r="C34" s="204"/>
      <c r="D34" s="204"/>
      <c r="E34" s="204"/>
    </row>
    <row r="35" spans="1:5" ht="15" customHeight="1" x14ac:dyDescent="0.25">
      <c r="A35" s="204"/>
      <c r="B35" s="204"/>
      <c r="C35" s="204"/>
      <c r="D35" s="204"/>
      <c r="E35" s="204"/>
    </row>
    <row r="36" spans="1:5" ht="15" customHeight="1" x14ac:dyDescent="0.25">
      <c r="A36" s="204"/>
      <c r="B36" s="204"/>
      <c r="C36" s="204"/>
      <c r="D36" s="204"/>
      <c r="E36" s="204"/>
    </row>
    <row r="37" spans="1:5" x14ac:dyDescent="0.25">
      <c r="A37" s="204"/>
      <c r="B37" s="204"/>
      <c r="C37" s="204"/>
      <c r="D37" s="204"/>
      <c r="E37" s="204"/>
    </row>
    <row r="38" spans="1:5" x14ac:dyDescent="0.25">
      <c r="A38" s="204"/>
      <c r="B38" s="204"/>
      <c r="C38" s="204"/>
      <c r="D38" s="204"/>
      <c r="E38" s="204"/>
    </row>
    <row r="39" spans="1:5" x14ac:dyDescent="0.25">
      <c r="A39" s="204"/>
      <c r="B39" s="204"/>
      <c r="C39" s="204"/>
      <c r="D39" s="204"/>
      <c r="E39" s="204"/>
    </row>
    <row r="40" spans="1:5" x14ac:dyDescent="0.25">
      <c r="A40" s="204"/>
      <c r="B40" s="204"/>
      <c r="C40" s="204"/>
      <c r="D40" s="204"/>
      <c r="E40" s="204"/>
    </row>
  </sheetData>
  <mergeCells count="3">
    <mergeCell ref="A1:E1"/>
    <mergeCell ref="A2:E2"/>
    <mergeCell ref="A23:E40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&amp;R4.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bev-kiad.</vt:lpstr>
      <vt:lpstr>2013.</vt:lpstr>
      <vt:lpstr>Kötelező feladatok</vt:lpstr>
      <vt:lpstr>Önként vállalt feladatok</vt:lpstr>
      <vt:lpstr>Államigazgatási fel.</vt:lpstr>
      <vt:lpstr>'Államigazgatási fel.'!Nyomtatási_terület</vt:lpstr>
      <vt:lpstr>'Kötelező feladatok'!Nyomtatási_terület</vt:lpstr>
      <vt:lpstr>'Önként vállalt feladatok'!Nyomtatási_terület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mikok</dc:creator>
  <cp:lastModifiedBy>Fruzsi</cp:lastModifiedBy>
  <cp:lastPrinted>2019-02-14T09:55:45Z</cp:lastPrinted>
  <dcterms:created xsi:type="dcterms:W3CDTF">2012-01-20T09:15:46Z</dcterms:created>
  <dcterms:modified xsi:type="dcterms:W3CDTF">2019-02-14T10:02:51Z</dcterms:modified>
</cp:coreProperties>
</file>