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/>
  </bookViews>
  <sheets>
    <sheet name="Felújítások" sheetId="3" r:id="rId1"/>
  </sheets>
  <definedNames>
    <definedName name="_xlnm.Print_Area" localSheetId="0">Felújítások!$A$1:$V$30</definedName>
  </definedNames>
  <calcPr calcId="152511"/>
</workbook>
</file>

<file path=xl/calcChain.xml><?xml version="1.0" encoding="utf-8"?>
<calcChain xmlns="http://schemas.openxmlformats.org/spreadsheetml/2006/main">
  <c r="M29" i="3" l="1"/>
  <c r="N29" i="3"/>
  <c r="K29" i="3"/>
  <c r="L19" i="3"/>
  <c r="O21" i="3"/>
  <c r="I21" i="3"/>
  <c r="I26" i="3" l="1"/>
  <c r="J26" i="3" s="1"/>
  <c r="O14" i="3" l="1"/>
  <c r="O29" i="3" s="1"/>
  <c r="I29" i="3" l="1"/>
  <c r="J28" i="3"/>
  <c r="H27" i="3" l="1"/>
  <c r="J27" i="3" s="1"/>
  <c r="L25" i="3" l="1"/>
  <c r="L24" i="3"/>
  <c r="L20" i="3"/>
  <c r="L29" i="3" s="1"/>
  <c r="E20" i="3"/>
  <c r="E29" i="3" s="1"/>
  <c r="F20" i="3" l="1"/>
  <c r="H20" i="3" s="1"/>
  <c r="J20" i="3" s="1"/>
  <c r="F24" i="3"/>
  <c r="H24" i="3" s="1"/>
  <c r="J24" i="3" s="1"/>
  <c r="C29" i="3" l="1"/>
  <c r="B29" i="3"/>
  <c r="D12" i="3"/>
  <c r="F12" i="3" s="1"/>
  <c r="H12" i="3" s="1"/>
  <c r="J12" i="3" s="1"/>
  <c r="D13" i="3"/>
  <c r="F13" i="3" s="1"/>
  <c r="H13" i="3" s="1"/>
  <c r="J13" i="3" s="1"/>
  <c r="D14" i="3"/>
  <c r="F14" i="3" s="1"/>
  <c r="H14" i="3" s="1"/>
  <c r="J14" i="3" s="1"/>
  <c r="D15" i="3"/>
  <c r="F15" i="3" s="1"/>
  <c r="H15" i="3" s="1"/>
  <c r="J15" i="3" s="1"/>
  <c r="D16" i="3"/>
  <c r="F16" i="3" s="1"/>
  <c r="H16" i="3" s="1"/>
  <c r="J16" i="3" s="1"/>
  <c r="D17" i="3"/>
  <c r="F17" i="3" s="1"/>
  <c r="H17" i="3" s="1"/>
  <c r="J17" i="3" s="1"/>
  <c r="D18" i="3"/>
  <c r="F18" i="3" s="1"/>
  <c r="H18" i="3" s="1"/>
  <c r="J18" i="3" s="1"/>
  <c r="D19" i="3"/>
  <c r="F19" i="3" s="1"/>
  <c r="H19" i="3" s="1"/>
  <c r="J19" i="3" s="1"/>
  <c r="D21" i="3"/>
  <c r="F21" i="3" s="1"/>
  <c r="H21" i="3" s="1"/>
  <c r="J21" i="3" s="1"/>
  <c r="D22" i="3"/>
  <c r="F22" i="3" s="1"/>
  <c r="H22" i="3" s="1"/>
  <c r="J22" i="3" s="1"/>
  <c r="D23" i="3"/>
  <c r="F23" i="3" s="1"/>
  <c r="H23" i="3" s="1"/>
  <c r="J23" i="3" s="1"/>
  <c r="D25" i="3"/>
  <c r="F25" i="3" s="1"/>
  <c r="H25" i="3" s="1"/>
  <c r="J25" i="3" s="1"/>
  <c r="D11" i="3"/>
  <c r="F11" i="3" s="1"/>
  <c r="H11" i="3" s="1"/>
  <c r="J11" i="3" s="1"/>
  <c r="O30" i="3" l="1"/>
  <c r="D29" i="3"/>
  <c r="F29" i="3" s="1"/>
  <c r="H29" i="3" s="1"/>
  <c r="J29" i="3" s="1"/>
</calcChain>
</file>

<file path=xl/sharedStrings.xml><?xml version="1.0" encoding="utf-8"?>
<sst xmlns="http://schemas.openxmlformats.org/spreadsheetml/2006/main" count="51" uniqueCount="51">
  <si>
    <t>Saját erő</t>
  </si>
  <si>
    <t>Forrása</t>
  </si>
  <si>
    <t>Felújítási kiadások mindösszesen:</t>
  </si>
  <si>
    <t>Kötvény kibocsátás</t>
  </si>
  <si>
    <t>felújítási kiadásai</t>
  </si>
  <si>
    <t>Megnevezés</t>
  </si>
  <si>
    <t>Egyéb</t>
  </si>
  <si>
    <t>Kötelezettségek összesen:</t>
  </si>
  <si>
    <t>Támogatás</t>
  </si>
  <si>
    <t>adatok e Ft-ban</t>
  </si>
  <si>
    <t>Abony Város Önkormányzat</t>
  </si>
  <si>
    <t>2018. év</t>
  </si>
  <si>
    <t>Abony Város Önkormányzata</t>
  </si>
  <si>
    <t>→ Külterületi helyi közutak fejlesztése c. pályázat önerő Táborhegy dűlő I-II-temető dűlő 
Külső-Belső (25.513.000.-)</t>
  </si>
  <si>
    <t>183/2017.(XI.09)</t>
  </si>
  <si>
    <t>Magyar Kézilabda Szövetség Országos Tornaterem Felújítási Program keretében Varga István Városi Sportcsarnok (2740 Abony, Kossuth tér 18.) tetőfelújítása. 
(Önerő: gazdagodás elismert összegének 30%-a  11.425.744.-)</t>
  </si>
  <si>
    <t>1/2018.(I.11.)</t>
  </si>
  <si>
    <t>KEHOP-5.2.9-1600125sz. Abonyi Pingvines Óvoda Bethlen G. út 3-5. és Bethlen G. út 8. sz alatti atagintézményeinek épületenergetikai pályázat önerő  
(2017. év és 2018. év össz. ktg. 105.176.372.-, önerő: 27.566.328-)(befeljeződött 2017.)3 db szla (Br. 1.408.254.)</t>
  </si>
  <si>
    <t>→ Tervezési díjak (nettó 3.000.000.-)</t>
  </si>
  <si>
    <t>→ Szivárvány Óvoda fő épületének tető javítása (nettó 1.985.000.-)</t>
  </si>
  <si>
    <t>→ Daköv Kft. Víziközmű felújításra fordított összeg (nettó 8.000.000.-)</t>
  </si>
  <si>
    <t>→ Nagykőrősi út 3.  tető felúj. (nettó 2.088.383.-)</t>
  </si>
  <si>
    <t>2018. évi  eredeti ei.</t>
  </si>
  <si>
    <t>Módosítás 06.28</t>
  </si>
  <si>
    <t>Módosított 06.28</t>
  </si>
  <si>
    <t>8. melléklet a 11/2018. (II.19.) önkormányzati rendelethez</t>
  </si>
  <si>
    <t>→ Munkácsi M.u. 9. tető felúj. módosul a Klapka 11. ingatlan felújítására  (nettó 1.840.245.-)</t>
  </si>
  <si>
    <t>Abonyi Pingvines Óvoda 3 csoport burkolat csere vizesblokk felújítás, vízcsőhálózat + mosdó, WC (18. számú mellékletből)</t>
  </si>
  <si>
    <t xml:space="preserve">Átcsoportosítás </t>
  </si>
  <si>
    <t>Abonyi Szivárvány Óvoda és Bölcsőde központi épület vízvezeték rendszerének felújítása, wc-k felújítása (18.számú mellékletből)</t>
  </si>
  <si>
    <t>Módosítás 09.27</t>
  </si>
  <si>
    <t>Módosított 09.27</t>
  </si>
  <si>
    <t>→ Belterületi utak szilárd burkolattal történő kiépítése gazg.fejl. céllal Pest megye területén 
pály. Önerő összege összen 11.901.852,- melyből 49/2018.(IV.12.) sz. határozat alapján 6 utca: 5.294.118,- 48/2018.(IV.12.) sz. határozat alapján 10 utca: 6.607.734,-</t>
  </si>
  <si>
    <t xml:space="preserve">17.000.000,- ft átcsop. Keszegi kövel történő felújításra kijelölt utcákra </t>
  </si>
  <si>
    <t>7.000.000,- ft 7. számú mellékletről átcsoportosítás</t>
  </si>
  <si>
    <t>→ Keszegi köves technológiával történő utcák felújítására átcsoportosítás (89/2018. (V.31.)</t>
  </si>
  <si>
    <t>a tételes tervezői költségvetés alapján átcsoportosítás 2.700.000,- ft összegben az Abonyi Szivárvány Óvoda és Bölcsőde felújítási összegéből</t>
  </si>
  <si>
    <t>az  intézménynél 2018. évben a csatorna felújítás, valamint a külső gerinc vezeték cseréje valósul meg.</t>
  </si>
  <si>
    <t>→ Önkormányzati lakások felújítása (nettó 1.102.362.-) Árpád út 12.</t>
  </si>
  <si>
    <t xml:space="preserve">→ Nagykőrősi út 12. épület felúj. (nettó 4.705.000.-) + ereszcsatornák </t>
  </si>
  <si>
    <t>→ Bérlakások felújítása (nettó 2.500.000.-ebből Nép út 18.: 795.095.-) (kéményépítés Bethlen G.5.)</t>
  </si>
  <si>
    <t>Módosítás 11.29</t>
  </si>
  <si>
    <t>Módosított 11.29</t>
  </si>
  <si>
    <t>Abonyi Szivárvány Óvoda és Bölcsőde tetőjének szigetelése</t>
  </si>
  <si>
    <t>Belterületi utak járdák, hidak felújítása a helyi önkormányzatok felhalmozkási célő kiegészító támogatásai 3. sz. melléklet. II.  Felhalmozási támogatások 2. c) pontja alapján</t>
  </si>
  <si>
    <t>Módosítás 12.31</t>
  </si>
  <si>
    <t>Módosított 12.31</t>
  </si>
  <si>
    <t xml:space="preserve">Abonyi Gyöngyszemek Óvoda felújítására támogatás valamint szerződés szerinti különbözet átcsoportosítása </t>
  </si>
  <si>
    <t>átcsoportosítás felhalmozásira</t>
  </si>
  <si>
    <t>tartalékból átcsoportosítás, felhalmozási kiadásról</t>
  </si>
  <si>
    <t>9.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</si>
</sst>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right"/>
    </xf>
    <xf numFmtId="3" fontId="3" fillId="0" borderId="7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0" fontId="1" fillId="0" borderId="0" xfId="0" applyFont="1"/>
    <xf numFmtId="3" fontId="1" fillId="0" borderId="12" xfId="0" applyNumberFormat="1" applyFont="1" applyBorder="1"/>
    <xf numFmtId="3" fontId="1" fillId="0" borderId="4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3" fontId="1" fillId="0" borderId="8" xfId="0" applyNumberFormat="1" applyFont="1" applyBorder="1"/>
    <xf numFmtId="3" fontId="1" fillId="0" borderId="15" xfId="0" applyNumberFormat="1" applyFont="1" applyBorder="1"/>
    <xf numFmtId="3" fontId="1" fillId="0" borderId="17" xfId="0" applyNumberFormat="1" applyFont="1" applyBorder="1"/>
    <xf numFmtId="3" fontId="3" fillId="0" borderId="17" xfId="0" applyNumberFormat="1" applyFont="1" applyBorder="1"/>
    <xf numFmtId="3" fontId="1" fillId="0" borderId="18" xfId="0" applyNumberFormat="1" applyFont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3" fillId="0" borderId="12" xfId="0" applyNumberFormat="1" applyFont="1" applyBorder="1"/>
    <xf numFmtId="3" fontId="6" fillId="0" borderId="12" xfId="0" applyNumberFormat="1" applyFont="1" applyBorder="1"/>
    <xf numFmtId="0" fontId="3" fillId="0" borderId="24" xfId="0" applyFont="1" applyBorder="1" applyAlignment="1"/>
    <xf numFmtId="0" fontId="1" fillId="0" borderId="24" xfId="0" applyFont="1" applyBorder="1" applyAlignment="1"/>
    <xf numFmtId="0" fontId="6" fillId="0" borderId="24" xfId="0" applyFont="1" applyBorder="1" applyAlignment="1"/>
    <xf numFmtId="0" fontId="6" fillId="2" borderId="24" xfId="0" applyFont="1" applyFill="1" applyBorder="1" applyAlignment="1"/>
    <xf numFmtId="0" fontId="1" fillId="0" borderId="24" xfId="0" applyFont="1" applyBorder="1" applyAlignment="1">
      <alignment wrapText="1"/>
    </xf>
    <xf numFmtId="0" fontId="1" fillId="0" borderId="24" xfId="0" applyFont="1" applyBorder="1" applyAlignment="1">
      <alignment vertical="center" wrapText="1"/>
    </xf>
    <xf numFmtId="0" fontId="1" fillId="2" borderId="25" xfId="0" applyFont="1" applyFill="1" applyBorder="1" applyAlignment="1">
      <alignment horizontal="left" wrapText="1"/>
    </xf>
    <xf numFmtId="0" fontId="1" fillId="0" borderId="23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5" fillId="0" borderId="27" xfId="0" applyFont="1" applyBorder="1" applyAlignment="1">
      <alignment horizontal="left"/>
    </xf>
    <xf numFmtId="3" fontId="3" fillId="0" borderId="8" xfId="0" applyNumberFormat="1" applyFont="1" applyBorder="1"/>
    <xf numFmtId="3" fontId="3" fillId="0" borderId="15" xfId="0" applyNumberFormat="1" applyFont="1" applyBorder="1"/>
    <xf numFmtId="3" fontId="6" fillId="0" borderId="8" xfId="0" applyNumberFormat="1" applyFont="1" applyBorder="1"/>
    <xf numFmtId="3" fontId="3" fillId="0" borderId="21" xfId="0" applyNumberFormat="1" applyFont="1" applyBorder="1"/>
    <xf numFmtId="0" fontId="1" fillId="0" borderId="12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28" xfId="0" applyFont="1" applyBorder="1" applyAlignment="1">
      <alignment wrapText="1"/>
    </xf>
    <xf numFmtId="0" fontId="3" fillId="0" borderId="24" xfId="0" applyFont="1" applyBorder="1" applyAlignment="1">
      <alignment horizontal="center"/>
    </xf>
    <xf numFmtId="3" fontId="3" fillId="0" borderId="29" xfId="0" applyNumberFormat="1" applyFont="1" applyBorder="1"/>
    <xf numFmtId="3" fontId="3" fillId="0" borderId="31" xfId="0" applyNumberFormat="1" applyFont="1" applyBorder="1"/>
    <xf numFmtId="3" fontId="3" fillId="0" borderId="32" xfId="0" applyNumberFormat="1" applyFont="1" applyBorder="1"/>
    <xf numFmtId="3" fontId="3" fillId="0" borderId="33" xfId="0" applyNumberFormat="1" applyFont="1" applyBorder="1"/>
    <xf numFmtId="3" fontId="3" fillId="0" borderId="34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0" fontId="3" fillId="0" borderId="20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36" xfId="0" applyNumberFormat="1" applyFont="1" applyBorder="1"/>
    <xf numFmtId="3" fontId="3" fillId="0" borderId="37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1" fillId="0" borderId="16" xfId="0" applyNumberFormat="1" applyFont="1" applyBorder="1"/>
    <xf numFmtId="0" fontId="4" fillId="0" borderId="0" xfId="0" applyFont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zoomScale="69" zoomScaleNormal="69" workbookViewId="0"/>
  </sheetViews>
  <sheetFormatPr defaultRowHeight="12.75" x14ac:dyDescent="0.2"/>
  <cols>
    <col min="1" max="1" width="77.28515625" customWidth="1"/>
    <col min="2" max="2" width="10" bestFit="1" customWidth="1"/>
    <col min="3" max="10" width="10.7109375" customWidth="1"/>
    <col min="11" max="11" width="9.7109375" customWidth="1"/>
    <col min="12" max="12" width="14.7109375" customWidth="1"/>
    <col min="14" max="14" width="8.28515625" customWidth="1"/>
    <col min="15" max="15" width="10" customWidth="1"/>
  </cols>
  <sheetData>
    <row r="1" spans="1:16" x14ac:dyDescent="0.2">
      <c r="A1" s="7" t="s">
        <v>50</v>
      </c>
    </row>
    <row r="2" spans="1:16" ht="15" x14ac:dyDescent="0.25">
      <c r="A2" s="7" t="s">
        <v>25</v>
      </c>
      <c r="O2" s="1"/>
    </row>
    <row r="3" spans="1:16" ht="18.75" x14ac:dyDescent="0.3">
      <c r="A3" s="56" t="s">
        <v>10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21" customHeight="1" x14ac:dyDescent="0.3">
      <c r="A4" s="56" t="s">
        <v>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8.75" x14ac:dyDescent="0.3">
      <c r="A5" s="56" t="s">
        <v>11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6" ht="13.5" thickBot="1" x14ac:dyDescent="0.25">
      <c r="O6" s="3" t="s">
        <v>9</v>
      </c>
    </row>
    <row r="7" spans="1:16" ht="16.5" customHeight="1" x14ac:dyDescent="0.2">
      <c r="A7" s="57" t="s">
        <v>5</v>
      </c>
      <c r="B7" s="59" t="s">
        <v>22</v>
      </c>
      <c r="C7" s="61" t="s">
        <v>23</v>
      </c>
      <c r="D7" s="61" t="s">
        <v>24</v>
      </c>
      <c r="E7" s="61" t="s">
        <v>30</v>
      </c>
      <c r="F7" s="61" t="s">
        <v>31</v>
      </c>
      <c r="G7" s="61" t="s">
        <v>41</v>
      </c>
      <c r="H7" s="61" t="s">
        <v>42</v>
      </c>
      <c r="I7" s="63" t="s">
        <v>45</v>
      </c>
      <c r="J7" s="65" t="s">
        <v>46</v>
      </c>
      <c r="K7" s="70" t="s">
        <v>1</v>
      </c>
      <c r="L7" s="71"/>
      <c r="M7" s="71"/>
      <c r="N7" s="71"/>
      <c r="O7" s="72"/>
    </row>
    <row r="8" spans="1:16" ht="42.6" customHeight="1" thickBot="1" x14ac:dyDescent="0.25">
      <c r="A8" s="58"/>
      <c r="B8" s="60"/>
      <c r="C8" s="62"/>
      <c r="D8" s="62"/>
      <c r="E8" s="62"/>
      <c r="F8" s="62"/>
      <c r="G8" s="62"/>
      <c r="H8" s="62"/>
      <c r="I8" s="64"/>
      <c r="J8" s="66"/>
      <c r="K8" s="47" t="s">
        <v>8</v>
      </c>
      <c r="L8" s="48" t="s">
        <v>28</v>
      </c>
      <c r="M8" s="48" t="s">
        <v>6</v>
      </c>
      <c r="N8" s="48" t="s">
        <v>3</v>
      </c>
      <c r="O8" s="49" t="s">
        <v>0</v>
      </c>
    </row>
    <row r="9" spans="1:16" ht="15" customHeight="1" x14ac:dyDescent="0.2">
      <c r="A9" s="39" t="s">
        <v>7</v>
      </c>
      <c r="B9" s="40"/>
      <c r="C9" s="4"/>
      <c r="D9" s="4"/>
      <c r="E9" s="4"/>
      <c r="F9" s="4"/>
      <c r="G9" s="4"/>
      <c r="H9" s="4"/>
      <c r="I9" s="4"/>
      <c r="J9" s="43"/>
      <c r="K9" s="52"/>
      <c r="L9" s="53"/>
      <c r="M9" s="53"/>
      <c r="N9" s="53"/>
      <c r="O9" s="54"/>
    </row>
    <row r="10" spans="1:16" ht="15" customHeight="1" x14ac:dyDescent="0.2">
      <c r="A10" s="22" t="s">
        <v>12</v>
      </c>
      <c r="B10" s="32"/>
      <c r="C10" s="20"/>
      <c r="D10" s="20"/>
      <c r="E10" s="20"/>
      <c r="F10" s="20"/>
      <c r="G10" s="20"/>
      <c r="H10" s="20"/>
      <c r="I10" s="20"/>
      <c r="J10" s="44"/>
      <c r="K10" s="32"/>
      <c r="L10" s="20"/>
      <c r="M10" s="20"/>
      <c r="N10" s="20"/>
      <c r="O10" s="33"/>
    </row>
    <row r="11" spans="1:16" ht="15" customHeight="1" x14ac:dyDescent="0.2">
      <c r="A11" s="23" t="s">
        <v>38</v>
      </c>
      <c r="B11" s="13">
        <v>1400</v>
      </c>
      <c r="C11" s="8"/>
      <c r="D11" s="8">
        <f>SUM(B11:C11)</f>
        <v>1400</v>
      </c>
      <c r="E11" s="8"/>
      <c r="F11" s="8">
        <f>SUM(D11:E11)</f>
        <v>1400</v>
      </c>
      <c r="G11" s="8"/>
      <c r="H11" s="8">
        <f>SUM(F11:G11)</f>
        <v>1400</v>
      </c>
      <c r="I11" s="8"/>
      <c r="J11" s="45">
        <f>SUM(H11:I11)</f>
        <v>1400</v>
      </c>
      <c r="K11" s="13"/>
      <c r="L11" s="8"/>
      <c r="M11" s="8"/>
      <c r="N11" s="8"/>
      <c r="O11" s="14">
        <v>1400</v>
      </c>
    </row>
    <row r="12" spans="1:16" ht="15" customHeight="1" x14ac:dyDescent="0.2">
      <c r="A12" s="23" t="s">
        <v>18</v>
      </c>
      <c r="B12" s="13">
        <v>3810</v>
      </c>
      <c r="C12" s="8"/>
      <c r="D12" s="8">
        <f t="shared" ref="D12:D25" si="0">SUM(B12:C12)</f>
        <v>3810</v>
      </c>
      <c r="E12" s="8"/>
      <c r="F12" s="8">
        <f t="shared" ref="F12:F29" si="1">SUM(D12:E12)</f>
        <v>3810</v>
      </c>
      <c r="G12" s="8"/>
      <c r="H12" s="8">
        <f t="shared" ref="H12:H29" si="2">SUM(F12:G12)</f>
        <v>3810</v>
      </c>
      <c r="I12" s="8"/>
      <c r="J12" s="45">
        <f t="shared" ref="J12:J29" si="3">SUM(H12:I12)</f>
        <v>3810</v>
      </c>
      <c r="K12" s="13"/>
      <c r="L12" s="8"/>
      <c r="M12" s="8"/>
      <c r="N12" s="8"/>
      <c r="O12" s="14">
        <v>3810</v>
      </c>
    </row>
    <row r="13" spans="1:16" ht="15" customHeight="1" x14ac:dyDescent="0.2">
      <c r="A13" s="23" t="s">
        <v>19</v>
      </c>
      <c r="B13" s="13">
        <v>2521</v>
      </c>
      <c r="C13" s="8"/>
      <c r="D13" s="8">
        <f t="shared" si="0"/>
        <v>2521</v>
      </c>
      <c r="E13" s="8"/>
      <c r="F13" s="8">
        <f t="shared" si="1"/>
        <v>2521</v>
      </c>
      <c r="G13" s="8"/>
      <c r="H13" s="8">
        <f t="shared" si="2"/>
        <v>2521</v>
      </c>
      <c r="I13" s="8"/>
      <c r="J13" s="45">
        <f t="shared" si="3"/>
        <v>2521</v>
      </c>
      <c r="K13" s="13"/>
      <c r="L13" s="8"/>
      <c r="M13" s="8"/>
      <c r="N13" s="8"/>
      <c r="O13" s="14">
        <v>2521</v>
      </c>
    </row>
    <row r="14" spans="1:16" ht="15" customHeight="1" x14ac:dyDescent="0.2">
      <c r="A14" s="24" t="s">
        <v>20</v>
      </c>
      <c r="B14" s="34">
        <v>10160</v>
      </c>
      <c r="C14" s="21"/>
      <c r="D14" s="8">
        <f t="shared" si="0"/>
        <v>10160</v>
      </c>
      <c r="E14" s="8"/>
      <c r="F14" s="8">
        <f t="shared" si="1"/>
        <v>10160</v>
      </c>
      <c r="G14" s="8"/>
      <c r="H14" s="8">
        <f t="shared" si="2"/>
        <v>10160</v>
      </c>
      <c r="I14" s="8">
        <v>12637</v>
      </c>
      <c r="J14" s="45">
        <f t="shared" si="3"/>
        <v>22797</v>
      </c>
      <c r="K14" s="13"/>
      <c r="L14" s="8"/>
      <c r="M14" s="8"/>
      <c r="N14" s="8"/>
      <c r="O14" s="14">
        <f>12637+10160</f>
        <v>22797</v>
      </c>
      <c r="P14" t="s">
        <v>14</v>
      </c>
    </row>
    <row r="15" spans="1:16" ht="15" customHeight="1" x14ac:dyDescent="0.2">
      <c r="A15" s="24" t="s">
        <v>39</v>
      </c>
      <c r="B15" s="34">
        <v>5975</v>
      </c>
      <c r="C15" s="21"/>
      <c r="D15" s="8">
        <f t="shared" si="0"/>
        <v>5975</v>
      </c>
      <c r="E15" s="8"/>
      <c r="F15" s="8">
        <f t="shared" si="1"/>
        <v>5975</v>
      </c>
      <c r="G15" s="8"/>
      <c r="H15" s="8">
        <f t="shared" si="2"/>
        <v>5975</v>
      </c>
      <c r="I15" s="8"/>
      <c r="J15" s="45">
        <f t="shared" si="3"/>
        <v>5975</v>
      </c>
      <c r="K15" s="13"/>
      <c r="L15" s="8"/>
      <c r="M15" s="8"/>
      <c r="N15" s="8"/>
      <c r="O15" s="14">
        <v>5975</v>
      </c>
    </row>
    <row r="16" spans="1:16" ht="15" customHeight="1" x14ac:dyDescent="0.2">
      <c r="A16" s="23" t="s">
        <v>21</v>
      </c>
      <c r="B16" s="13">
        <v>2653</v>
      </c>
      <c r="C16" s="8"/>
      <c r="D16" s="8">
        <f t="shared" si="0"/>
        <v>2653</v>
      </c>
      <c r="E16" s="8"/>
      <c r="F16" s="8">
        <f t="shared" si="1"/>
        <v>2653</v>
      </c>
      <c r="G16" s="8"/>
      <c r="H16" s="8">
        <f t="shared" si="2"/>
        <v>2653</v>
      </c>
      <c r="I16" s="8"/>
      <c r="J16" s="45">
        <f t="shared" si="3"/>
        <v>2653</v>
      </c>
      <c r="K16" s="13"/>
      <c r="L16" s="8"/>
      <c r="M16" s="8"/>
      <c r="N16" s="8"/>
      <c r="O16" s="14">
        <v>2653</v>
      </c>
    </row>
    <row r="17" spans="1:22" ht="15" customHeight="1" x14ac:dyDescent="0.2">
      <c r="A17" s="25" t="s">
        <v>26</v>
      </c>
      <c r="B17" s="13">
        <v>2337</v>
      </c>
      <c r="C17" s="8"/>
      <c r="D17" s="8">
        <f t="shared" si="0"/>
        <v>2337</v>
      </c>
      <c r="E17" s="8"/>
      <c r="F17" s="8">
        <f t="shared" si="1"/>
        <v>2337</v>
      </c>
      <c r="G17" s="8"/>
      <c r="H17" s="8">
        <f t="shared" si="2"/>
        <v>2337</v>
      </c>
      <c r="I17" s="8"/>
      <c r="J17" s="45">
        <f t="shared" si="3"/>
        <v>2337</v>
      </c>
      <c r="K17" s="13"/>
      <c r="L17" s="8"/>
      <c r="M17" s="8"/>
      <c r="N17" s="8"/>
      <c r="O17" s="14">
        <v>2337</v>
      </c>
    </row>
    <row r="18" spans="1:22" ht="19.5" customHeight="1" x14ac:dyDescent="0.2">
      <c r="A18" s="23" t="s">
        <v>40</v>
      </c>
      <c r="B18" s="13">
        <v>3175</v>
      </c>
      <c r="C18" s="8"/>
      <c r="D18" s="8">
        <f t="shared" si="0"/>
        <v>3175</v>
      </c>
      <c r="E18" s="8"/>
      <c r="F18" s="8">
        <f t="shared" si="1"/>
        <v>3175</v>
      </c>
      <c r="G18" s="8"/>
      <c r="H18" s="8">
        <f t="shared" si="2"/>
        <v>3175</v>
      </c>
      <c r="I18" s="8"/>
      <c r="J18" s="45">
        <f t="shared" si="3"/>
        <v>3175</v>
      </c>
      <c r="K18" s="13"/>
      <c r="L18" s="8"/>
      <c r="M18" s="8"/>
      <c r="N18" s="8"/>
      <c r="O18" s="14">
        <v>3175</v>
      </c>
    </row>
    <row r="19" spans="1:22" ht="40.9" customHeight="1" x14ac:dyDescent="0.2">
      <c r="A19" s="26" t="s">
        <v>32</v>
      </c>
      <c r="B19" s="13">
        <v>30000</v>
      </c>
      <c r="C19" s="8"/>
      <c r="D19" s="8">
        <f t="shared" si="0"/>
        <v>30000</v>
      </c>
      <c r="E19" s="8">
        <v>-17000</v>
      </c>
      <c r="F19" s="8">
        <f t="shared" si="1"/>
        <v>13000</v>
      </c>
      <c r="G19" s="8"/>
      <c r="H19" s="8">
        <f t="shared" si="2"/>
        <v>13000</v>
      </c>
      <c r="I19" s="8">
        <v>-8593</v>
      </c>
      <c r="J19" s="45">
        <f t="shared" si="3"/>
        <v>4407</v>
      </c>
      <c r="K19" s="13"/>
      <c r="L19" s="8">
        <f>-8593-17000</f>
        <v>-25593</v>
      </c>
      <c r="M19" s="8"/>
      <c r="N19" s="8"/>
      <c r="O19" s="14">
        <v>30000</v>
      </c>
      <c r="P19" s="10" t="s">
        <v>33</v>
      </c>
      <c r="Q19" s="10"/>
      <c r="R19" s="10"/>
      <c r="S19" s="10"/>
      <c r="T19" s="10"/>
      <c r="U19" s="10"/>
      <c r="V19" s="10"/>
    </row>
    <row r="20" spans="1:22" ht="25.5" customHeight="1" x14ac:dyDescent="0.2">
      <c r="A20" s="27" t="s">
        <v>35</v>
      </c>
      <c r="B20" s="13"/>
      <c r="C20" s="8"/>
      <c r="D20" s="8"/>
      <c r="E20" s="8">
        <f>17000+7000</f>
        <v>24000</v>
      </c>
      <c r="F20" s="8">
        <f t="shared" si="1"/>
        <v>24000</v>
      </c>
      <c r="G20" s="8"/>
      <c r="H20" s="8">
        <f t="shared" si="2"/>
        <v>24000</v>
      </c>
      <c r="I20" s="8"/>
      <c r="J20" s="45">
        <f t="shared" si="3"/>
        <v>24000</v>
      </c>
      <c r="K20" s="13"/>
      <c r="L20" s="8">
        <f>17000+7000</f>
        <v>24000</v>
      </c>
      <c r="M20" s="8"/>
      <c r="N20" s="8"/>
      <c r="O20" s="14"/>
      <c r="P20" s="10" t="s">
        <v>34</v>
      </c>
      <c r="Q20" s="10"/>
      <c r="R20" s="10"/>
      <c r="S20" s="10"/>
      <c r="T20" s="10"/>
    </row>
    <row r="21" spans="1:22" ht="30" customHeight="1" x14ac:dyDescent="0.2">
      <c r="A21" s="26" t="s">
        <v>13</v>
      </c>
      <c r="B21" s="13">
        <v>25513</v>
      </c>
      <c r="C21" s="8"/>
      <c r="D21" s="8">
        <f t="shared" si="0"/>
        <v>25513</v>
      </c>
      <c r="E21" s="8"/>
      <c r="F21" s="8">
        <f t="shared" si="1"/>
        <v>25513</v>
      </c>
      <c r="G21" s="8"/>
      <c r="H21" s="8">
        <f t="shared" si="2"/>
        <v>25513</v>
      </c>
      <c r="I21" s="8">
        <f>-19515-572</f>
        <v>-20087</v>
      </c>
      <c r="J21" s="45">
        <f t="shared" si="3"/>
        <v>5426</v>
      </c>
      <c r="K21" s="13"/>
      <c r="L21" s="8">
        <v>-20087</v>
      </c>
      <c r="M21" s="8"/>
      <c r="N21" s="8"/>
      <c r="O21" s="14">
        <f>25513</f>
        <v>25513</v>
      </c>
      <c r="P21" t="s">
        <v>48</v>
      </c>
    </row>
    <row r="22" spans="1:22" ht="54.75" customHeight="1" x14ac:dyDescent="0.2">
      <c r="A22" s="28" t="s">
        <v>17</v>
      </c>
      <c r="B22" s="13">
        <v>1408</v>
      </c>
      <c r="C22" s="8"/>
      <c r="D22" s="8">
        <f t="shared" si="0"/>
        <v>1408</v>
      </c>
      <c r="E22" s="8"/>
      <c r="F22" s="8">
        <f t="shared" si="1"/>
        <v>1408</v>
      </c>
      <c r="G22" s="8"/>
      <c r="H22" s="8">
        <f t="shared" si="2"/>
        <v>1408</v>
      </c>
      <c r="I22" s="8"/>
      <c r="J22" s="45">
        <f t="shared" si="3"/>
        <v>1408</v>
      </c>
      <c r="K22" s="13">
        <v>1275</v>
      </c>
      <c r="L22" s="8"/>
      <c r="M22" s="8"/>
      <c r="N22" s="8"/>
      <c r="O22" s="14">
        <v>133</v>
      </c>
    </row>
    <row r="23" spans="1:22" ht="41.25" customHeight="1" x14ac:dyDescent="0.2">
      <c r="A23" s="28" t="s">
        <v>15</v>
      </c>
      <c r="B23" s="13">
        <v>11426</v>
      </c>
      <c r="C23" s="8"/>
      <c r="D23" s="8">
        <f t="shared" si="0"/>
        <v>11426</v>
      </c>
      <c r="E23" s="8"/>
      <c r="F23" s="8">
        <f t="shared" si="1"/>
        <v>11426</v>
      </c>
      <c r="G23" s="8"/>
      <c r="H23" s="8">
        <f t="shared" si="2"/>
        <v>11426</v>
      </c>
      <c r="I23" s="8"/>
      <c r="J23" s="45">
        <f t="shared" si="3"/>
        <v>11426</v>
      </c>
      <c r="K23" s="13"/>
      <c r="L23" s="8"/>
      <c r="M23" s="8"/>
      <c r="N23" s="8"/>
      <c r="O23" s="14">
        <v>11426</v>
      </c>
      <c r="P23" t="s">
        <v>16</v>
      </c>
    </row>
    <row r="24" spans="1:22" ht="32.450000000000003" customHeight="1" x14ac:dyDescent="0.2">
      <c r="A24" s="28" t="s">
        <v>27</v>
      </c>
      <c r="B24" s="13"/>
      <c r="C24" s="8">
        <v>5390</v>
      </c>
      <c r="D24" s="8">
        <v>5390</v>
      </c>
      <c r="E24" s="8">
        <v>2700</v>
      </c>
      <c r="F24" s="8">
        <f t="shared" si="1"/>
        <v>8090</v>
      </c>
      <c r="G24" s="8"/>
      <c r="H24" s="8">
        <f t="shared" si="2"/>
        <v>8090</v>
      </c>
      <c r="I24" s="8"/>
      <c r="J24" s="45">
        <f t="shared" si="3"/>
        <v>8090</v>
      </c>
      <c r="K24" s="13"/>
      <c r="L24" s="8">
        <f>2700+5390</f>
        <v>8090</v>
      </c>
      <c r="M24" s="8"/>
      <c r="N24" s="8"/>
      <c r="O24" s="14"/>
      <c r="P24" s="68" t="s">
        <v>36</v>
      </c>
      <c r="Q24" s="69"/>
      <c r="R24" s="69"/>
      <c r="S24" s="69"/>
      <c r="T24" s="69"/>
      <c r="U24" s="69"/>
      <c r="V24" s="69"/>
    </row>
    <row r="25" spans="1:22" ht="29.45" customHeight="1" x14ac:dyDescent="0.2">
      <c r="A25" s="29" t="s">
        <v>29</v>
      </c>
      <c r="B25" s="32"/>
      <c r="C25" s="8">
        <v>4000</v>
      </c>
      <c r="D25" s="8">
        <f t="shared" si="0"/>
        <v>4000</v>
      </c>
      <c r="E25" s="8">
        <v>-2700</v>
      </c>
      <c r="F25" s="8">
        <f t="shared" si="1"/>
        <v>1300</v>
      </c>
      <c r="G25" s="8"/>
      <c r="H25" s="8">
        <f t="shared" si="2"/>
        <v>1300</v>
      </c>
      <c r="I25" s="8"/>
      <c r="J25" s="45">
        <f t="shared" si="3"/>
        <v>1300</v>
      </c>
      <c r="K25" s="13"/>
      <c r="L25" s="8">
        <f>4000-2700</f>
        <v>1300</v>
      </c>
      <c r="M25" s="20"/>
      <c r="N25" s="20"/>
      <c r="O25" s="33"/>
      <c r="P25" s="68" t="s">
        <v>37</v>
      </c>
      <c r="Q25" s="69"/>
      <c r="R25" s="69"/>
      <c r="S25" s="69"/>
      <c r="T25" s="69"/>
      <c r="U25" s="69"/>
      <c r="V25" s="69"/>
    </row>
    <row r="26" spans="1:22" ht="29.45" customHeight="1" x14ac:dyDescent="0.2">
      <c r="A26" s="38" t="s">
        <v>47</v>
      </c>
      <c r="B26" s="35"/>
      <c r="C26" s="8"/>
      <c r="D26" s="8"/>
      <c r="E26" s="8"/>
      <c r="F26" s="8"/>
      <c r="G26" s="8"/>
      <c r="H26" s="8"/>
      <c r="I26" s="8">
        <f>16472+32315+8724+2126+612</f>
        <v>60249</v>
      </c>
      <c r="J26" s="45">
        <f t="shared" si="3"/>
        <v>60249</v>
      </c>
      <c r="K26" s="13"/>
      <c r="L26" s="8">
        <v>60249</v>
      </c>
      <c r="M26" s="20"/>
      <c r="N26" s="20"/>
      <c r="O26" s="33"/>
      <c r="P26" s="67" t="s">
        <v>49</v>
      </c>
      <c r="Q26" s="67"/>
      <c r="R26" s="67"/>
      <c r="S26" s="37"/>
      <c r="T26" s="37"/>
      <c r="U26" s="37"/>
      <c r="V26" s="37"/>
    </row>
    <row r="27" spans="1:22" ht="22.5" customHeight="1" x14ac:dyDescent="0.2">
      <c r="A27" s="36" t="s">
        <v>43</v>
      </c>
      <c r="B27" s="35"/>
      <c r="C27" s="8"/>
      <c r="D27" s="8"/>
      <c r="E27" s="8"/>
      <c r="F27" s="8"/>
      <c r="G27" s="8">
        <v>3600</v>
      </c>
      <c r="H27" s="8">
        <f t="shared" si="2"/>
        <v>3600</v>
      </c>
      <c r="I27" s="8"/>
      <c r="J27" s="45">
        <f t="shared" si="3"/>
        <v>3600</v>
      </c>
      <c r="K27" s="13"/>
      <c r="L27" s="8"/>
      <c r="M27" s="20"/>
      <c r="N27" s="20"/>
      <c r="O27" s="14">
        <v>3600</v>
      </c>
      <c r="P27" s="12"/>
      <c r="Q27" s="11"/>
      <c r="R27" s="11"/>
      <c r="S27" s="11"/>
      <c r="T27" s="11"/>
      <c r="U27" s="11"/>
      <c r="V27" s="11"/>
    </row>
    <row r="28" spans="1:22" ht="29.45" customHeight="1" thickBot="1" x14ac:dyDescent="0.25">
      <c r="A28" s="30" t="s">
        <v>44</v>
      </c>
      <c r="B28" s="41"/>
      <c r="C28" s="9"/>
      <c r="D28" s="9"/>
      <c r="E28" s="9"/>
      <c r="F28" s="9"/>
      <c r="G28" s="9"/>
      <c r="H28" s="9"/>
      <c r="I28" s="9">
        <v>30000</v>
      </c>
      <c r="J28" s="46">
        <f t="shared" si="3"/>
        <v>30000</v>
      </c>
      <c r="K28" s="55">
        <v>30000</v>
      </c>
      <c r="L28" s="15">
        <v>0</v>
      </c>
      <c r="M28" s="16"/>
      <c r="N28" s="16"/>
      <c r="O28" s="17"/>
      <c r="P28" s="18"/>
      <c r="Q28" s="19"/>
      <c r="R28" s="19"/>
      <c r="S28" s="19"/>
      <c r="T28" s="19"/>
      <c r="U28" s="19"/>
      <c r="V28" s="19"/>
    </row>
    <row r="29" spans="1:22" ht="15" customHeight="1" thickBot="1" x14ac:dyDescent="0.25">
      <c r="A29" s="31" t="s">
        <v>2</v>
      </c>
      <c r="B29" s="42">
        <f>SUM(B11:B25)</f>
        <v>100378</v>
      </c>
      <c r="C29" s="5">
        <f t="shared" ref="C29:D29" si="4">SUM(C11:C25)</f>
        <v>9390</v>
      </c>
      <c r="D29" s="5">
        <f t="shared" si="4"/>
        <v>109768</v>
      </c>
      <c r="E29" s="5">
        <f>SUM(E11:E25)</f>
        <v>7000</v>
      </c>
      <c r="F29" s="5">
        <f t="shared" si="1"/>
        <v>116768</v>
      </c>
      <c r="G29" s="5">
        <v>3600</v>
      </c>
      <c r="H29" s="5">
        <f t="shared" si="2"/>
        <v>120368</v>
      </c>
      <c r="I29" s="5">
        <f>SUM(I11:I28)</f>
        <v>74206</v>
      </c>
      <c r="J29" s="6">
        <f t="shared" si="3"/>
        <v>194574</v>
      </c>
      <c r="K29" s="50">
        <f>SUM(K11:K28)</f>
        <v>31275</v>
      </c>
      <c r="L29" s="50">
        <f t="shared" ref="L29:O29" si="5">SUM(L11:L28)</f>
        <v>47959</v>
      </c>
      <c r="M29" s="50">
        <f t="shared" si="5"/>
        <v>0</v>
      </c>
      <c r="N29" s="50">
        <f t="shared" si="5"/>
        <v>0</v>
      </c>
      <c r="O29" s="51">
        <f t="shared" si="5"/>
        <v>115340</v>
      </c>
    </row>
    <row r="30" spans="1:22" x14ac:dyDescent="0.2">
      <c r="O30" s="2">
        <f>SUM(K29:O29)</f>
        <v>194574</v>
      </c>
    </row>
  </sheetData>
  <mergeCells count="17">
    <mergeCell ref="P26:R26"/>
    <mergeCell ref="P24:V24"/>
    <mergeCell ref="P25:V25"/>
    <mergeCell ref="K7:O7"/>
    <mergeCell ref="A3:O3"/>
    <mergeCell ref="A4:O4"/>
    <mergeCell ref="A5:O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0" type="noConversion"/>
  <printOptions horizontalCentered="1"/>
  <pageMargins left="0.15748031496062992" right="0.15748031496062992" top="0.19685039370078741" bottom="0.15748031496062992" header="0.15748031496062992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Felújítások</vt:lpstr>
      <vt:lpstr>Felújítások!Nyomtatási_terület</vt:lpstr>
    </vt:vector>
  </TitlesOfParts>
  <Company>V.ker.Ökorm.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Fabók Géza</dc:creator>
  <cp:lastModifiedBy>Fruzsi</cp:lastModifiedBy>
  <cp:lastPrinted>2018-11-13T14:21:40Z</cp:lastPrinted>
  <dcterms:created xsi:type="dcterms:W3CDTF">2001-12-21T12:22:18Z</dcterms:created>
  <dcterms:modified xsi:type="dcterms:W3CDTF">2019-02-13T11:51:48Z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-102877279</vt:i4>
  </property>
  <property fmtid="{D5CDD505-2E9C-101B-9397-08002B2CF9AE}" pid="3" name="_EmailSubject">
    <vt:lpwstr>rendelettervezet mellékletei</vt:lpwstr>
  </property>
  <property fmtid="{D5CDD505-2E9C-101B-9397-08002B2CF9AE}" pid="4" name="_AuthorEmail">
    <vt:lpwstr>valkoczi.zsuzsanna@cca.hu</vt:lpwstr>
  </property>
  <property fmtid="{D5CDD505-2E9C-101B-9397-08002B2CF9AE}" pid="5" name="_AuthorEmailDisplayName">
    <vt:lpwstr>Valkoczi Zsuzsanna</vt:lpwstr>
  </property>
  <property fmtid="{D5CDD505-2E9C-101B-9397-08002B2CF9AE}" pid="6" name="_ReviewingToolsShownOnce">
    <vt:lpwstr/>
  </property>
</Properties>
</file>